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riscoop.sharepoint.com/sites/Rep-Planeacin/Documentos compartidos/Repositorio/Planeacion/8. Simuladores/VTU/"/>
    </mc:Choice>
  </mc:AlternateContent>
  <xr:revisionPtr revIDLastSave="156" documentId="8_{D03244C0-0F3B-4B57-8A55-CBAB766C9B2C}" xr6:coauthVersionLast="47" xr6:coauthVersionMax="47" xr10:uidLastSave="{6886149B-3819-4C62-A29D-AD796BB16585}"/>
  <bookViews>
    <workbookView xWindow="-21720" yWindow="-3465" windowWidth="21840" windowHeight="13020" xr2:uid="{65E23C2E-C7B7-4816-A00F-BFD91D232893}"/>
  </bookViews>
  <sheets>
    <sheet name="Simulador VTU Libre Inversión" sheetId="1" r:id="rId1"/>
    <sheet name="Listas" sheetId="3" state="hidden" r:id="rId2"/>
    <sheet name="Flujo" sheetId="2" state="hidden" r:id="rId3"/>
    <sheet name="Tasas" sheetId="4" state="hidden" r:id="rId4"/>
    <sheet name="AVAL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K7" i="2"/>
  <c r="K2" i="2"/>
  <c r="H8" i="2"/>
  <c r="C4" i="2"/>
  <c r="C3" i="2"/>
  <c r="C3" i="4"/>
  <c r="D3" i="4" s="1"/>
  <c r="C2" i="4"/>
  <c r="C4" i="4"/>
  <c r="C1" i="4"/>
  <c r="D1" i="4" s="1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I10" i="2"/>
  <c r="I155" i="2" s="1"/>
  <c r="G8" i="1" s="1"/>
  <c r="G1" i="4" l="1"/>
  <c r="G10" i="4" s="1"/>
  <c r="G3" i="4" s="1"/>
  <c r="G4" i="4" s="1"/>
  <c r="C2" i="2" s="1"/>
  <c r="D2" i="2" s="1"/>
  <c r="C5" i="2" s="1"/>
  <c r="F10" i="2"/>
  <c r="K8" i="2"/>
  <c r="K10" i="2" l="1"/>
  <c r="K155" i="2" s="1"/>
  <c r="G9" i="1" s="1"/>
  <c r="G24" i="4"/>
  <c r="G17" i="4"/>
  <c r="D13" i="1"/>
  <c r="C11" i="2"/>
  <c r="M10" i="2" l="1"/>
  <c r="H11" i="2"/>
  <c r="D11" i="2"/>
  <c r="E11" i="2" l="1"/>
  <c r="M11" i="2" s="1"/>
  <c r="F11" i="2" l="1"/>
  <c r="C12" i="2" s="1"/>
  <c r="H12" i="2" l="1"/>
  <c r="D12" i="2"/>
  <c r="E12" i="2" l="1"/>
  <c r="M12" i="2" s="1"/>
  <c r="F12" i="2" l="1"/>
  <c r="C13" i="2" s="1"/>
  <c r="H13" i="2" l="1"/>
  <c r="D13" i="2"/>
  <c r="E13" i="2" l="1"/>
  <c r="M13" i="2" s="1"/>
  <c r="F13" i="2" l="1"/>
  <c r="C14" i="2" s="1"/>
  <c r="H14" i="2" l="1"/>
  <c r="D14" i="2"/>
  <c r="E14" i="2" l="1"/>
  <c r="M14" i="2" s="1"/>
  <c r="F14" i="2" l="1"/>
  <c r="C15" i="2" s="1"/>
  <c r="H15" i="2" l="1"/>
  <c r="D15" i="2"/>
  <c r="E15" i="2" l="1"/>
  <c r="M15" i="2" s="1"/>
  <c r="F15" i="2" l="1"/>
  <c r="C16" i="2" s="1"/>
  <c r="H16" i="2" l="1"/>
  <c r="D16" i="2"/>
  <c r="E16" i="2" l="1"/>
  <c r="F16" i="2" s="1"/>
  <c r="C17" i="2" s="1"/>
  <c r="M16" i="2" l="1"/>
  <c r="H17" i="2"/>
  <c r="D17" i="2"/>
  <c r="E17" i="2" l="1"/>
  <c r="F17" i="2" s="1"/>
  <c r="C18" i="2" s="1"/>
  <c r="M17" i="2" l="1"/>
  <c r="H18" i="2"/>
  <c r="D18" i="2"/>
  <c r="E18" i="2" l="1"/>
  <c r="F18" i="2" s="1"/>
  <c r="C19" i="2" s="1"/>
  <c r="M18" i="2" l="1"/>
  <c r="H19" i="2"/>
  <c r="D19" i="2"/>
  <c r="E19" i="2" l="1"/>
  <c r="F19" i="2" s="1"/>
  <c r="C20" i="2" s="1"/>
  <c r="M19" i="2" l="1"/>
  <c r="H20" i="2"/>
  <c r="D20" i="2"/>
  <c r="E20" i="2" l="1"/>
  <c r="F20" i="2" s="1"/>
  <c r="C21" i="2" s="1"/>
  <c r="M20" i="2" l="1"/>
  <c r="H21" i="2"/>
  <c r="D21" i="2"/>
  <c r="E21" i="2" l="1"/>
  <c r="F21" i="2" s="1"/>
  <c r="C22" i="2" s="1"/>
  <c r="M21" i="2" l="1"/>
  <c r="D22" i="2"/>
  <c r="H22" i="2"/>
  <c r="E22" i="2" l="1"/>
  <c r="F22" i="2" s="1"/>
  <c r="C23" i="2" s="1"/>
  <c r="M22" i="2" l="1"/>
  <c r="D23" i="2"/>
  <c r="H23" i="2"/>
  <c r="E23" i="2" l="1"/>
  <c r="F23" i="2" s="1"/>
  <c r="C24" i="2" s="1"/>
  <c r="M23" i="2" l="1"/>
  <c r="H24" i="2"/>
  <c r="D24" i="2"/>
  <c r="E24" i="2" l="1"/>
  <c r="F24" i="2" s="1"/>
  <c r="C25" i="2" s="1"/>
  <c r="M24" i="2" l="1"/>
  <c r="H25" i="2"/>
  <c r="D25" i="2"/>
  <c r="E25" i="2" l="1"/>
  <c r="F25" i="2" s="1"/>
  <c r="C26" i="2" s="1"/>
  <c r="M25" i="2" l="1"/>
  <c r="H26" i="2"/>
  <c r="D26" i="2"/>
  <c r="E26" i="2" l="1"/>
  <c r="F26" i="2" s="1"/>
  <c r="C27" i="2" s="1"/>
  <c r="M26" i="2" l="1"/>
  <c r="H27" i="2"/>
  <c r="D27" i="2"/>
  <c r="E27" i="2" l="1"/>
  <c r="F27" i="2" s="1"/>
  <c r="C28" i="2" s="1"/>
  <c r="M27" i="2" l="1"/>
  <c r="H28" i="2"/>
  <c r="D28" i="2"/>
  <c r="E28" i="2" l="1"/>
  <c r="F28" i="2" s="1"/>
  <c r="C29" i="2" s="1"/>
  <c r="M28" i="2" l="1"/>
  <c r="H29" i="2"/>
  <c r="D29" i="2"/>
  <c r="E29" i="2" l="1"/>
  <c r="F29" i="2" s="1"/>
  <c r="C30" i="2" s="1"/>
  <c r="M29" i="2" l="1"/>
  <c r="H30" i="2"/>
  <c r="D30" i="2"/>
  <c r="E30" i="2" l="1"/>
  <c r="F30" i="2" s="1"/>
  <c r="C31" i="2" s="1"/>
  <c r="M30" i="2" l="1"/>
  <c r="H31" i="2"/>
  <c r="D31" i="2"/>
  <c r="E31" i="2" l="1"/>
  <c r="F31" i="2" s="1"/>
  <c r="C32" i="2" s="1"/>
  <c r="M31" i="2" l="1"/>
  <c r="H32" i="2"/>
  <c r="D32" i="2"/>
  <c r="E32" i="2" l="1"/>
  <c r="F32" i="2" s="1"/>
  <c r="C33" i="2" s="1"/>
  <c r="M32" i="2" l="1"/>
  <c r="H33" i="2"/>
  <c r="D33" i="2"/>
  <c r="E33" i="2" l="1"/>
  <c r="F33" i="2" s="1"/>
  <c r="C34" i="2" s="1"/>
  <c r="M33" i="2" l="1"/>
  <c r="H34" i="2"/>
  <c r="D34" i="2"/>
  <c r="E34" i="2" l="1"/>
  <c r="F34" i="2" s="1"/>
  <c r="C35" i="2" s="1"/>
  <c r="M34" i="2" l="1"/>
  <c r="H35" i="2"/>
  <c r="D35" i="2"/>
  <c r="E35" i="2" l="1"/>
  <c r="F35" i="2" s="1"/>
  <c r="C36" i="2" s="1"/>
  <c r="M35" i="2" l="1"/>
  <c r="H36" i="2"/>
  <c r="D36" i="2"/>
  <c r="E36" i="2" l="1"/>
  <c r="F36" i="2" s="1"/>
  <c r="C37" i="2" s="1"/>
  <c r="M36" i="2" l="1"/>
  <c r="H37" i="2"/>
  <c r="D37" i="2"/>
  <c r="E37" i="2" l="1"/>
  <c r="F37" i="2" s="1"/>
  <c r="C38" i="2" s="1"/>
  <c r="M37" i="2" l="1"/>
  <c r="H38" i="2"/>
  <c r="D38" i="2"/>
  <c r="E38" i="2" l="1"/>
  <c r="F38" i="2" s="1"/>
  <c r="C39" i="2" s="1"/>
  <c r="M38" i="2" l="1"/>
  <c r="H39" i="2"/>
  <c r="D39" i="2"/>
  <c r="E39" i="2" l="1"/>
  <c r="F39" i="2" s="1"/>
  <c r="C40" i="2" s="1"/>
  <c r="M39" i="2" l="1"/>
  <c r="H40" i="2"/>
  <c r="D40" i="2"/>
  <c r="E40" i="2" l="1"/>
  <c r="F40" i="2" s="1"/>
  <c r="C41" i="2" s="1"/>
  <c r="M40" i="2" l="1"/>
  <c r="H41" i="2"/>
  <c r="D41" i="2"/>
  <c r="E41" i="2" l="1"/>
  <c r="F41" i="2" s="1"/>
  <c r="C42" i="2" s="1"/>
  <c r="M41" i="2" l="1"/>
  <c r="H42" i="2"/>
  <c r="D42" i="2"/>
  <c r="E42" i="2" l="1"/>
  <c r="F42" i="2" s="1"/>
  <c r="C43" i="2" s="1"/>
  <c r="M42" i="2" l="1"/>
  <c r="H43" i="2"/>
  <c r="D43" i="2"/>
  <c r="E43" i="2" l="1"/>
  <c r="F43" i="2" s="1"/>
  <c r="C44" i="2" s="1"/>
  <c r="M43" i="2" l="1"/>
  <c r="H44" i="2"/>
  <c r="D44" i="2"/>
  <c r="E44" i="2" l="1"/>
  <c r="F44" i="2" s="1"/>
  <c r="C45" i="2" s="1"/>
  <c r="M44" i="2" l="1"/>
  <c r="H45" i="2"/>
  <c r="D45" i="2"/>
  <c r="E45" i="2" l="1"/>
  <c r="F45" i="2" s="1"/>
  <c r="C46" i="2" s="1"/>
  <c r="M45" i="2" l="1"/>
  <c r="H46" i="2"/>
  <c r="D46" i="2"/>
  <c r="E46" i="2" l="1"/>
  <c r="F46" i="2" s="1"/>
  <c r="C47" i="2" s="1"/>
  <c r="M46" i="2" l="1"/>
  <c r="H47" i="2"/>
  <c r="D47" i="2"/>
  <c r="E47" i="2" l="1"/>
  <c r="F47" i="2" s="1"/>
  <c r="C48" i="2" s="1"/>
  <c r="M47" i="2" l="1"/>
  <c r="H48" i="2"/>
  <c r="D48" i="2"/>
  <c r="E48" i="2" l="1"/>
  <c r="F48" i="2" s="1"/>
  <c r="C49" i="2" s="1"/>
  <c r="M48" i="2" l="1"/>
  <c r="H49" i="2"/>
  <c r="D49" i="2"/>
  <c r="E49" i="2" l="1"/>
  <c r="F49" i="2" s="1"/>
  <c r="C50" i="2" s="1"/>
  <c r="M49" i="2" l="1"/>
  <c r="H50" i="2"/>
  <c r="D50" i="2"/>
  <c r="E50" i="2" l="1"/>
  <c r="F50" i="2" s="1"/>
  <c r="C51" i="2" s="1"/>
  <c r="M50" i="2" l="1"/>
  <c r="H51" i="2"/>
  <c r="D51" i="2"/>
  <c r="E51" i="2" l="1"/>
  <c r="F51" i="2" s="1"/>
  <c r="C52" i="2" s="1"/>
  <c r="M51" i="2" l="1"/>
  <c r="H52" i="2"/>
  <c r="D52" i="2"/>
  <c r="E52" i="2" l="1"/>
  <c r="F52" i="2" s="1"/>
  <c r="C53" i="2" s="1"/>
  <c r="M52" i="2" l="1"/>
  <c r="H53" i="2"/>
  <c r="D53" i="2"/>
  <c r="E53" i="2" l="1"/>
  <c r="F53" i="2" s="1"/>
  <c r="C54" i="2" s="1"/>
  <c r="M53" i="2" l="1"/>
  <c r="H54" i="2"/>
  <c r="D54" i="2"/>
  <c r="E54" i="2" l="1"/>
  <c r="F54" i="2" s="1"/>
  <c r="C55" i="2" s="1"/>
  <c r="M54" i="2" l="1"/>
  <c r="H55" i="2"/>
  <c r="D55" i="2"/>
  <c r="E55" i="2" l="1"/>
  <c r="F55" i="2" s="1"/>
  <c r="C56" i="2" s="1"/>
  <c r="M55" i="2" l="1"/>
  <c r="H56" i="2"/>
  <c r="D56" i="2"/>
  <c r="E56" i="2" l="1"/>
  <c r="F56" i="2" s="1"/>
  <c r="C57" i="2" s="1"/>
  <c r="M56" i="2" l="1"/>
  <c r="H57" i="2"/>
  <c r="D57" i="2"/>
  <c r="E57" i="2" l="1"/>
  <c r="F57" i="2" s="1"/>
  <c r="C58" i="2" s="1"/>
  <c r="M57" i="2" l="1"/>
  <c r="H58" i="2"/>
  <c r="D58" i="2"/>
  <c r="E58" i="2" l="1"/>
  <c r="F58" i="2" s="1"/>
  <c r="C59" i="2" s="1"/>
  <c r="M58" i="2" l="1"/>
  <c r="H59" i="2"/>
  <c r="D59" i="2"/>
  <c r="E59" i="2" l="1"/>
  <c r="F59" i="2" s="1"/>
  <c r="C60" i="2" s="1"/>
  <c r="M59" i="2" l="1"/>
  <c r="H60" i="2"/>
  <c r="D60" i="2"/>
  <c r="E60" i="2" l="1"/>
  <c r="F60" i="2" s="1"/>
  <c r="C61" i="2" s="1"/>
  <c r="M60" i="2" l="1"/>
  <c r="H61" i="2"/>
  <c r="D61" i="2"/>
  <c r="E61" i="2" l="1"/>
  <c r="F61" i="2" s="1"/>
  <c r="C62" i="2" s="1"/>
  <c r="M61" i="2" l="1"/>
  <c r="H62" i="2"/>
  <c r="D62" i="2"/>
  <c r="E62" i="2" l="1"/>
  <c r="F62" i="2" s="1"/>
  <c r="C63" i="2" s="1"/>
  <c r="M62" i="2" l="1"/>
  <c r="H63" i="2"/>
  <c r="D63" i="2"/>
  <c r="E63" i="2" l="1"/>
  <c r="F63" i="2" s="1"/>
  <c r="C64" i="2" s="1"/>
  <c r="M63" i="2" l="1"/>
  <c r="H64" i="2"/>
  <c r="D64" i="2"/>
  <c r="E64" i="2" l="1"/>
  <c r="F64" i="2" s="1"/>
  <c r="C65" i="2" s="1"/>
  <c r="M64" i="2" l="1"/>
  <c r="H65" i="2"/>
  <c r="D65" i="2"/>
  <c r="E65" i="2" l="1"/>
  <c r="F65" i="2" s="1"/>
  <c r="C66" i="2" s="1"/>
  <c r="M65" i="2" l="1"/>
  <c r="H66" i="2"/>
  <c r="D66" i="2"/>
  <c r="E66" i="2" l="1"/>
  <c r="F66" i="2" s="1"/>
  <c r="C67" i="2" s="1"/>
  <c r="M66" i="2" l="1"/>
  <c r="H67" i="2"/>
  <c r="D67" i="2"/>
  <c r="E67" i="2" l="1"/>
  <c r="F67" i="2" s="1"/>
  <c r="C68" i="2" s="1"/>
  <c r="M67" i="2" l="1"/>
  <c r="H68" i="2"/>
  <c r="D68" i="2"/>
  <c r="E68" i="2" l="1"/>
  <c r="F68" i="2" s="1"/>
  <c r="C69" i="2" s="1"/>
  <c r="M68" i="2" l="1"/>
  <c r="H69" i="2"/>
  <c r="D69" i="2"/>
  <c r="E69" i="2" l="1"/>
  <c r="F69" i="2" s="1"/>
  <c r="C70" i="2" s="1"/>
  <c r="M69" i="2" l="1"/>
  <c r="H70" i="2"/>
  <c r="D70" i="2"/>
  <c r="E70" i="2" l="1"/>
  <c r="F70" i="2" s="1"/>
  <c r="C71" i="2" s="1"/>
  <c r="M70" i="2" l="1"/>
  <c r="H71" i="2"/>
  <c r="D71" i="2"/>
  <c r="E71" i="2" l="1"/>
  <c r="F71" i="2" s="1"/>
  <c r="C72" i="2" s="1"/>
  <c r="M71" i="2" l="1"/>
  <c r="H72" i="2"/>
  <c r="D72" i="2"/>
  <c r="E72" i="2" l="1"/>
  <c r="F72" i="2" s="1"/>
  <c r="C73" i="2" s="1"/>
  <c r="M72" i="2" l="1"/>
  <c r="H73" i="2"/>
  <c r="D73" i="2"/>
  <c r="E73" i="2" l="1"/>
  <c r="F73" i="2" s="1"/>
  <c r="C74" i="2" s="1"/>
  <c r="M73" i="2" l="1"/>
  <c r="H74" i="2"/>
  <c r="D74" i="2"/>
  <c r="E74" i="2" l="1"/>
  <c r="F74" i="2" s="1"/>
  <c r="C75" i="2" s="1"/>
  <c r="M74" i="2" l="1"/>
  <c r="H75" i="2"/>
  <c r="D75" i="2"/>
  <c r="E75" i="2" l="1"/>
  <c r="F75" i="2" s="1"/>
  <c r="C76" i="2" s="1"/>
  <c r="M75" i="2" l="1"/>
  <c r="H76" i="2"/>
  <c r="D76" i="2"/>
  <c r="E76" i="2" l="1"/>
  <c r="F76" i="2" s="1"/>
  <c r="C77" i="2" s="1"/>
  <c r="M76" i="2" l="1"/>
  <c r="H77" i="2"/>
  <c r="D77" i="2"/>
  <c r="E77" i="2" l="1"/>
  <c r="F77" i="2" s="1"/>
  <c r="C78" i="2" s="1"/>
  <c r="M77" i="2" l="1"/>
  <c r="H78" i="2"/>
  <c r="D78" i="2"/>
  <c r="E78" i="2" l="1"/>
  <c r="F78" i="2" s="1"/>
  <c r="C79" i="2" s="1"/>
  <c r="M78" i="2" l="1"/>
  <c r="H79" i="2"/>
  <c r="D79" i="2"/>
  <c r="E79" i="2" l="1"/>
  <c r="F79" i="2" s="1"/>
  <c r="C80" i="2" s="1"/>
  <c r="M79" i="2" l="1"/>
  <c r="H80" i="2"/>
  <c r="D80" i="2"/>
  <c r="E80" i="2" l="1"/>
  <c r="F80" i="2" s="1"/>
  <c r="C81" i="2" s="1"/>
  <c r="M80" i="2" l="1"/>
  <c r="H81" i="2"/>
  <c r="D81" i="2"/>
  <c r="E81" i="2" l="1"/>
  <c r="F81" i="2" s="1"/>
  <c r="C82" i="2" s="1"/>
  <c r="M81" i="2" l="1"/>
  <c r="H82" i="2"/>
  <c r="D82" i="2"/>
  <c r="E82" i="2" l="1"/>
  <c r="F82" i="2" s="1"/>
  <c r="C83" i="2" s="1"/>
  <c r="M82" i="2" l="1"/>
  <c r="H83" i="2"/>
  <c r="D83" i="2"/>
  <c r="E83" i="2" l="1"/>
  <c r="F83" i="2" s="1"/>
  <c r="C84" i="2" s="1"/>
  <c r="M83" i="2" l="1"/>
  <c r="H84" i="2"/>
  <c r="D84" i="2"/>
  <c r="E84" i="2" l="1"/>
  <c r="F84" i="2" s="1"/>
  <c r="C85" i="2" s="1"/>
  <c r="M84" i="2" l="1"/>
  <c r="H85" i="2"/>
  <c r="D85" i="2"/>
  <c r="E85" i="2" l="1"/>
  <c r="F85" i="2" s="1"/>
  <c r="C86" i="2" s="1"/>
  <c r="M85" i="2" l="1"/>
  <c r="H86" i="2"/>
  <c r="D86" i="2"/>
  <c r="E86" i="2" l="1"/>
  <c r="F86" i="2" s="1"/>
  <c r="C87" i="2" s="1"/>
  <c r="M86" i="2" l="1"/>
  <c r="H87" i="2"/>
  <c r="D87" i="2"/>
  <c r="E87" i="2" l="1"/>
  <c r="F87" i="2" s="1"/>
  <c r="C88" i="2" s="1"/>
  <c r="M87" i="2" l="1"/>
  <c r="H88" i="2"/>
  <c r="D88" i="2"/>
  <c r="E88" i="2" l="1"/>
  <c r="F88" i="2" s="1"/>
  <c r="C89" i="2" s="1"/>
  <c r="M88" i="2" l="1"/>
  <c r="H89" i="2"/>
  <c r="D89" i="2"/>
  <c r="E89" i="2" l="1"/>
  <c r="F89" i="2" s="1"/>
  <c r="C90" i="2" s="1"/>
  <c r="M89" i="2" l="1"/>
  <c r="H90" i="2"/>
  <c r="D90" i="2"/>
  <c r="E90" i="2" l="1"/>
  <c r="F90" i="2" s="1"/>
  <c r="C91" i="2" s="1"/>
  <c r="M90" i="2" l="1"/>
  <c r="H91" i="2"/>
  <c r="D91" i="2"/>
  <c r="E91" i="2" l="1"/>
  <c r="F91" i="2" s="1"/>
  <c r="C92" i="2" s="1"/>
  <c r="M91" i="2" l="1"/>
  <c r="H92" i="2"/>
  <c r="D92" i="2"/>
  <c r="E92" i="2" l="1"/>
  <c r="F92" i="2" s="1"/>
  <c r="C93" i="2" s="1"/>
  <c r="M92" i="2" l="1"/>
  <c r="H93" i="2"/>
  <c r="D93" i="2"/>
  <c r="E93" i="2" l="1"/>
  <c r="F93" i="2" s="1"/>
  <c r="C94" i="2" s="1"/>
  <c r="M93" i="2" l="1"/>
  <c r="H94" i="2"/>
  <c r="D94" i="2"/>
  <c r="E94" i="2" l="1"/>
  <c r="F94" i="2" s="1"/>
  <c r="C95" i="2" s="1"/>
  <c r="M94" i="2" l="1"/>
  <c r="H95" i="2"/>
  <c r="D95" i="2"/>
  <c r="E95" i="2" l="1"/>
  <c r="F95" i="2" s="1"/>
  <c r="C96" i="2" s="1"/>
  <c r="M95" i="2" l="1"/>
  <c r="H96" i="2"/>
  <c r="D96" i="2"/>
  <c r="E96" i="2" l="1"/>
  <c r="F96" i="2" s="1"/>
  <c r="C97" i="2" s="1"/>
  <c r="M96" i="2" l="1"/>
  <c r="H97" i="2"/>
  <c r="D97" i="2"/>
  <c r="E97" i="2" l="1"/>
  <c r="F97" i="2" s="1"/>
  <c r="C98" i="2" s="1"/>
  <c r="M97" i="2" l="1"/>
  <c r="H98" i="2"/>
  <c r="D98" i="2"/>
  <c r="E98" i="2" l="1"/>
  <c r="F98" i="2" s="1"/>
  <c r="C99" i="2" s="1"/>
  <c r="M98" i="2" l="1"/>
  <c r="H99" i="2"/>
  <c r="D99" i="2"/>
  <c r="E99" i="2" l="1"/>
  <c r="F99" i="2" s="1"/>
  <c r="C100" i="2" s="1"/>
  <c r="M99" i="2" l="1"/>
  <c r="H100" i="2"/>
  <c r="D100" i="2"/>
  <c r="E100" i="2" l="1"/>
  <c r="F100" i="2" s="1"/>
  <c r="C101" i="2" s="1"/>
  <c r="M100" i="2" l="1"/>
  <c r="H101" i="2"/>
  <c r="D101" i="2"/>
  <c r="E101" i="2" l="1"/>
  <c r="F101" i="2" s="1"/>
  <c r="C102" i="2" s="1"/>
  <c r="M101" i="2" l="1"/>
  <c r="H102" i="2"/>
  <c r="D102" i="2"/>
  <c r="E102" i="2" l="1"/>
  <c r="F102" i="2" s="1"/>
  <c r="C103" i="2" s="1"/>
  <c r="M102" i="2" l="1"/>
  <c r="H103" i="2"/>
  <c r="D103" i="2"/>
  <c r="E103" i="2" l="1"/>
  <c r="F103" i="2" s="1"/>
  <c r="C104" i="2" s="1"/>
  <c r="M103" i="2" l="1"/>
  <c r="H104" i="2"/>
  <c r="D104" i="2"/>
  <c r="E104" i="2" l="1"/>
  <c r="F104" i="2" s="1"/>
  <c r="C105" i="2" s="1"/>
  <c r="M104" i="2" l="1"/>
  <c r="H105" i="2"/>
  <c r="D105" i="2"/>
  <c r="E105" i="2" l="1"/>
  <c r="F105" i="2" s="1"/>
  <c r="C106" i="2" s="1"/>
  <c r="M105" i="2" l="1"/>
  <c r="H106" i="2"/>
  <c r="D106" i="2"/>
  <c r="E106" i="2" l="1"/>
  <c r="F106" i="2" s="1"/>
  <c r="C107" i="2" s="1"/>
  <c r="M106" i="2" l="1"/>
  <c r="M6" i="2" s="1"/>
  <c r="H107" i="2"/>
  <c r="D107" i="2"/>
  <c r="E107" i="2" l="1"/>
  <c r="F107" i="2" s="1"/>
  <c r="C108" i="2" s="1"/>
  <c r="M107" i="2" l="1"/>
  <c r="H108" i="2"/>
  <c r="D108" i="2"/>
  <c r="E108" i="2" l="1"/>
  <c r="F108" i="2" s="1"/>
  <c r="C109" i="2" s="1"/>
  <c r="M108" i="2" l="1"/>
  <c r="H109" i="2"/>
  <c r="D109" i="2"/>
  <c r="E109" i="2" l="1"/>
  <c r="F109" i="2" s="1"/>
  <c r="C110" i="2" s="1"/>
  <c r="M109" i="2" l="1"/>
  <c r="H110" i="2"/>
  <c r="D110" i="2"/>
  <c r="E110" i="2" l="1"/>
  <c r="F110" i="2" s="1"/>
  <c r="C111" i="2" s="1"/>
  <c r="M110" i="2" l="1"/>
  <c r="H111" i="2"/>
  <c r="D111" i="2"/>
  <c r="E111" i="2" l="1"/>
  <c r="F111" i="2" s="1"/>
  <c r="C112" i="2" s="1"/>
  <c r="M111" i="2" l="1"/>
  <c r="H112" i="2"/>
  <c r="D112" i="2"/>
  <c r="E112" i="2" l="1"/>
  <c r="F112" i="2" s="1"/>
  <c r="C113" i="2" s="1"/>
  <c r="M112" i="2" l="1"/>
  <c r="H113" i="2"/>
  <c r="D113" i="2"/>
  <c r="E113" i="2" l="1"/>
  <c r="F113" i="2" s="1"/>
  <c r="C114" i="2" s="1"/>
  <c r="M113" i="2" l="1"/>
  <c r="H114" i="2"/>
  <c r="D114" i="2"/>
  <c r="E114" i="2" l="1"/>
  <c r="F114" i="2" s="1"/>
  <c r="C115" i="2" s="1"/>
  <c r="M114" i="2" l="1"/>
  <c r="H115" i="2"/>
  <c r="D115" i="2"/>
  <c r="E115" i="2" l="1"/>
  <c r="F115" i="2" s="1"/>
  <c r="C116" i="2" s="1"/>
  <c r="M115" i="2" l="1"/>
  <c r="H116" i="2"/>
  <c r="D116" i="2"/>
  <c r="E116" i="2" l="1"/>
  <c r="F116" i="2" s="1"/>
  <c r="C117" i="2" s="1"/>
  <c r="M116" i="2" l="1"/>
  <c r="H117" i="2"/>
  <c r="D117" i="2"/>
  <c r="E117" i="2" l="1"/>
  <c r="F117" i="2" s="1"/>
  <c r="C118" i="2" s="1"/>
  <c r="M117" i="2" l="1"/>
  <c r="H118" i="2"/>
  <c r="D118" i="2"/>
  <c r="E118" i="2" l="1"/>
  <c r="F118" i="2" s="1"/>
  <c r="C119" i="2" s="1"/>
  <c r="M118" i="2" l="1"/>
  <c r="H119" i="2"/>
  <c r="D119" i="2"/>
  <c r="E119" i="2" l="1"/>
  <c r="F119" i="2" s="1"/>
  <c r="C120" i="2" s="1"/>
  <c r="M119" i="2" l="1"/>
  <c r="H120" i="2"/>
  <c r="D120" i="2"/>
  <c r="E120" i="2" l="1"/>
  <c r="F120" i="2" s="1"/>
  <c r="C121" i="2" s="1"/>
  <c r="M120" i="2" l="1"/>
  <c r="H121" i="2"/>
  <c r="D121" i="2"/>
  <c r="E121" i="2" l="1"/>
  <c r="F121" i="2" s="1"/>
  <c r="C122" i="2" s="1"/>
  <c r="M121" i="2" l="1"/>
  <c r="H122" i="2"/>
  <c r="D122" i="2"/>
  <c r="E122" i="2" l="1"/>
  <c r="F122" i="2" s="1"/>
  <c r="C123" i="2" s="1"/>
  <c r="M122" i="2" l="1"/>
  <c r="H123" i="2"/>
  <c r="D123" i="2"/>
  <c r="E123" i="2" l="1"/>
  <c r="F123" i="2" s="1"/>
  <c r="C124" i="2" s="1"/>
  <c r="M123" i="2" l="1"/>
  <c r="H124" i="2"/>
  <c r="D124" i="2"/>
  <c r="E124" i="2" l="1"/>
  <c r="F124" i="2" s="1"/>
  <c r="C125" i="2" s="1"/>
  <c r="M124" i="2" l="1"/>
  <c r="H125" i="2"/>
  <c r="D125" i="2"/>
  <c r="E125" i="2" l="1"/>
  <c r="F125" i="2" s="1"/>
  <c r="C126" i="2" s="1"/>
  <c r="M125" i="2" l="1"/>
  <c r="H126" i="2"/>
  <c r="D126" i="2"/>
  <c r="E126" i="2" l="1"/>
  <c r="F126" i="2" s="1"/>
  <c r="C127" i="2" s="1"/>
  <c r="M126" i="2" l="1"/>
  <c r="H127" i="2"/>
  <c r="D127" i="2"/>
  <c r="E127" i="2" l="1"/>
  <c r="F127" i="2" s="1"/>
  <c r="C128" i="2" s="1"/>
  <c r="M127" i="2" l="1"/>
  <c r="H128" i="2"/>
  <c r="D128" i="2"/>
  <c r="E128" i="2" l="1"/>
  <c r="F128" i="2" s="1"/>
  <c r="C129" i="2" s="1"/>
  <c r="M128" i="2" l="1"/>
  <c r="H129" i="2"/>
  <c r="D129" i="2"/>
  <c r="E129" i="2" l="1"/>
  <c r="F129" i="2" s="1"/>
  <c r="C130" i="2" s="1"/>
  <c r="M129" i="2" l="1"/>
  <c r="H130" i="2"/>
  <c r="D130" i="2"/>
  <c r="E130" i="2" l="1"/>
  <c r="F130" i="2" s="1"/>
  <c r="C131" i="2" s="1"/>
  <c r="M130" i="2" l="1"/>
  <c r="H131" i="2"/>
  <c r="D131" i="2"/>
  <c r="E131" i="2" l="1"/>
  <c r="F131" i="2" s="1"/>
  <c r="C132" i="2" s="1"/>
  <c r="M131" i="2" l="1"/>
  <c r="H132" i="2"/>
  <c r="D132" i="2"/>
  <c r="E132" i="2" l="1"/>
  <c r="F132" i="2" s="1"/>
  <c r="C133" i="2" s="1"/>
  <c r="M132" i="2" l="1"/>
  <c r="H133" i="2"/>
  <c r="D133" i="2"/>
  <c r="E133" i="2" l="1"/>
  <c r="F133" i="2" s="1"/>
  <c r="C134" i="2" s="1"/>
  <c r="M133" i="2" l="1"/>
  <c r="H134" i="2"/>
  <c r="D134" i="2"/>
  <c r="E134" i="2" l="1"/>
  <c r="F134" i="2" s="1"/>
  <c r="C135" i="2" s="1"/>
  <c r="M134" i="2" l="1"/>
  <c r="H135" i="2"/>
  <c r="D135" i="2"/>
  <c r="E135" i="2" l="1"/>
  <c r="F135" i="2" s="1"/>
  <c r="C136" i="2" s="1"/>
  <c r="M135" i="2" l="1"/>
  <c r="H136" i="2"/>
  <c r="D136" i="2"/>
  <c r="E136" i="2" l="1"/>
  <c r="F136" i="2" s="1"/>
  <c r="C137" i="2" s="1"/>
  <c r="M136" i="2" l="1"/>
  <c r="H137" i="2"/>
  <c r="D137" i="2"/>
  <c r="E137" i="2" l="1"/>
  <c r="F137" i="2" s="1"/>
  <c r="C138" i="2" s="1"/>
  <c r="M137" i="2" l="1"/>
  <c r="H138" i="2"/>
  <c r="D138" i="2"/>
  <c r="E138" i="2" l="1"/>
  <c r="F138" i="2" s="1"/>
  <c r="C139" i="2" s="1"/>
  <c r="M138" i="2" l="1"/>
  <c r="H139" i="2"/>
  <c r="D139" i="2"/>
  <c r="E139" i="2" l="1"/>
  <c r="F139" i="2" s="1"/>
  <c r="C140" i="2" s="1"/>
  <c r="M139" i="2" l="1"/>
  <c r="H140" i="2"/>
  <c r="D140" i="2"/>
  <c r="E140" i="2" l="1"/>
  <c r="F140" i="2" s="1"/>
  <c r="C141" i="2" s="1"/>
  <c r="M140" i="2" l="1"/>
  <c r="H141" i="2"/>
  <c r="D141" i="2"/>
  <c r="E141" i="2" l="1"/>
  <c r="F141" i="2" s="1"/>
  <c r="C142" i="2" s="1"/>
  <c r="M141" i="2" l="1"/>
  <c r="H142" i="2"/>
  <c r="D142" i="2"/>
  <c r="E142" i="2" l="1"/>
  <c r="F142" i="2" s="1"/>
  <c r="C143" i="2" s="1"/>
  <c r="M142" i="2" l="1"/>
  <c r="H143" i="2"/>
  <c r="D143" i="2"/>
  <c r="E143" i="2" l="1"/>
  <c r="F143" i="2" s="1"/>
  <c r="C144" i="2" s="1"/>
  <c r="M143" i="2" l="1"/>
  <c r="H144" i="2"/>
  <c r="D144" i="2"/>
  <c r="E144" i="2" l="1"/>
  <c r="F144" i="2" s="1"/>
  <c r="C145" i="2" s="1"/>
  <c r="M144" i="2" l="1"/>
  <c r="H145" i="2"/>
  <c r="D145" i="2"/>
  <c r="E145" i="2" l="1"/>
  <c r="F145" i="2" s="1"/>
  <c r="C146" i="2" s="1"/>
  <c r="M145" i="2" l="1"/>
  <c r="H146" i="2"/>
  <c r="D146" i="2"/>
  <c r="E146" i="2" l="1"/>
  <c r="F146" i="2" s="1"/>
  <c r="C147" i="2" s="1"/>
  <c r="M146" i="2" l="1"/>
  <c r="H147" i="2"/>
  <c r="D147" i="2"/>
  <c r="E147" i="2" l="1"/>
  <c r="F147" i="2" s="1"/>
  <c r="C148" i="2" s="1"/>
  <c r="M147" i="2" l="1"/>
  <c r="H148" i="2"/>
  <c r="D148" i="2"/>
  <c r="E148" i="2" l="1"/>
  <c r="F148" i="2" s="1"/>
  <c r="C149" i="2" s="1"/>
  <c r="M148" i="2" l="1"/>
  <c r="H149" i="2"/>
  <c r="D149" i="2"/>
  <c r="E149" i="2" l="1"/>
  <c r="F149" i="2" s="1"/>
  <c r="C150" i="2" s="1"/>
  <c r="M149" i="2" l="1"/>
  <c r="H150" i="2"/>
  <c r="D150" i="2"/>
  <c r="E150" i="2" l="1"/>
  <c r="F150" i="2" s="1"/>
  <c r="C151" i="2" s="1"/>
  <c r="M150" i="2" l="1"/>
  <c r="H151" i="2"/>
  <c r="D151" i="2"/>
  <c r="E151" i="2" l="1"/>
  <c r="F151" i="2" s="1"/>
  <c r="C152" i="2" s="1"/>
  <c r="M151" i="2" l="1"/>
  <c r="H152" i="2"/>
  <c r="D152" i="2"/>
  <c r="E152" i="2" l="1"/>
  <c r="F152" i="2" s="1"/>
  <c r="C153" i="2" s="1"/>
  <c r="M152" i="2" l="1"/>
  <c r="H153" i="2"/>
  <c r="D153" i="2"/>
  <c r="E153" i="2" l="1"/>
  <c r="F153" i="2" s="1"/>
  <c r="C154" i="2" s="1"/>
  <c r="M153" i="2" l="1"/>
  <c r="H154" i="2"/>
  <c r="H155" i="2" s="1"/>
  <c r="G7" i="1" s="1"/>
  <c r="D154" i="2"/>
  <c r="E154" i="2" l="1"/>
  <c r="M154" i="2" s="1"/>
  <c r="D155" i="2"/>
  <c r="G10" i="1" s="1"/>
  <c r="G11" i="1" s="1"/>
  <c r="E155" i="2" l="1"/>
  <c r="E156" i="2" s="1"/>
  <c r="F154" i="2"/>
  <c r="M8" i="2" l="1"/>
  <c r="M7" i="2" s="1"/>
  <c r="G12" i="1" s="1"/>
</calcChain>
</file>

<file path=xl/sharedStrings.xml><?xml version="1.0" encoding="utf-8"?>
<sst xmlns="http://schemas.openxmlformats.org/spreadsheetml/2006/main" count="101" uniqueCount="59">
  <si>
    <t>e.a</t>
  </si>
  <si>
    <t>mv</t>
  </si>
  <si>
    <t>Tasa</t>
  </si>
  <si>
    <t>Monto</t>
  </si>
  <si>
    <t>Plazo</t>
  </si>
  <si>
    <t>Cuota</t>
  </si>
  <si>
    <t>UVT Pesos</t>
  </si>
  <si>
    <t>TIR EA</t>
  </si>
  <si>
    <t>TIR MV</t>
  </si>
  <si>
    <t>Saldo Inicial</t>
  </si>
  <si>
    <t>Interés</t>
  </si>
  <si>
    <t>Capital</t>
  </si>
  <si>
    <t>Saldo final</t>
  </si>
  <si>
    <t>Seguro de vida</t>
  </si>
  <si>
    <t>Estudio de crédito</t>
  </si>
  <si>
    <t>AVAL anticipado</t>
  </si>
  <si>
    <t>Flujo final</t>
  </si>
  <si>
    <t>AVAL</t>
  </si>
  <si>
    <t>Datos Simulación</t>
  </si>
  <si>
    <t>Asociado *</t>
  </si>
  <si>
    <t>SI</t>
  </si>
  <si>
    <t>AVAL *</t>
  </si>
  <si>
    <t>Monto *</t>
  </si>
  <si>
    <t>Tasa E.A.</t>
  </si>
  <si>
    <t>Riesgo *</t>
  </si>
  <si>
    <t>Asociado</t>
  </si>
  <si>
    <t>NO</t>
  </si>
  <si>
    <t>Riesgo</t>
  </si>
  <si>
    <t>BAJO</t>
  </si>
  <si>
    <t>MEDIO</t>
  </si>
  <si>
    <t>ALTO</t>
  </si>
  <si>
    <t xml:space="preserve">Plazo * </t>
  </si>
  <si>
    <t>Libre Inversión</t>
  </si>
  <si>
    <t>Compra de Cartera</t>
  </si>
  <si>
    <t>Imprevisto Extraordinario</t>
  </si>
  <si>
    <t>Tipo</t>
  </si>
  <si>
    <t>Tipo *</t>
  </si>
  <si>
    <t>CON AVAL</t>
  </si>
  <si>
    <t>SIN AVAL</t>
  </si>
  <si>
    <t>No asociado</t>
  </si>
  <si>
    <t>RIESGO</t>
  </si>
  <si>
    <t>Llave 1</t>
  </si>
  <si>
    <t>Tasa MV</t>
  </si>
  <si>
    <t>Caja</t>
  </si>
  <si>
    <t>Ubuntec</t>
  </si>
  <si>
    <t>AVAL ANTICIPADO</t>
  </si>
  <si>
    <t>Rango edad *</t>
  </si>
  <si>
    <t>Menor a 70 años</t>
  </si>
  <si>
    <t>70-79 años</t>
  </si>
  <si>
    <t>80 años o más</t>
  </si>
  <si>
    <t>VTU</t>
  </si>
  <si>
    <t>Estudio de Crédito</t>
  </si>
  <si>
    <t>Aval</t>
  </si>
  <si>
    <t>Intereses</t>
  </si>
  <si>
    <t>Total VTU en pesos</t>
  </si>
  <si>
    <t>VTU E.A. %</t>
  </si>
  <si>
    <t>Simulador VTU
Caja</t>
  </si>
  <si>
    <t>* Campos a diligenciar</t>
  </si>
  <si>
    <t xml:space="preserve"> Código: CF-CRE-CIR-008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</si>
</sst>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  <numFmt numFmtId="166" formatCode="0.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FFFFF"/>
      <name val="Calibri"/>
      <family val="2"/>
    </font>
    <font>
      <b/>
      <sz val="20"/>
      <color rgb="FF042C6A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42C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top"/>
    </xf>
    <xf numFmtId="10" fontId="0" fillId="0" borderId="0" xfId="0" applyNumberFormat="1" applyAlignment="1">
      <alignment horizontal="center" vertical="top"/>
    </xf>
    <xf numFmtId="10" fontId="0" fillId="0" borderId="0" xfId="3" applyNumberFormat="1" applyFont="1" applyAlignment="1">
      <alignment horizontal="center" vertical="top"/>
    </xf>
    <xf numFmtId="164" fontId="0" fillId="0" borderId="0" xfId="1" applyNumberFormat="1" applyFont="1" applyAlignment="1">
      <alignment horizontal="center" vertical="top"/>
    </xf>
    <xf numFmtId="8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164" fontId="0" fillId="0" borderId="1" xfId="1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43" fontId="0" fillId="0" borderId="0" xfId="1" applyFont="1" applyAlignment="1">
      <alignment horizontal="center" vertical="top"/>
    </xf>
    <xf numFmtId="0" fontId="0" fillId="0" borderId="2" xfId="0" applyBorder="1" applyAlignment="1">
      <alignment horizontal="center" vertical="top"/>
    </xf>
    <xf numFmtId="164" fontId="0" fillId="0" borderId="2" xfId="0" applyNumberFormat="1" applyBorder="1" applyAlignment="1">
      <alignment horizontal="center" vertical="top"/>
    </xf>
    <xf numFmtId="164" fontId="0" fillId="0" borderId="2" xfId="1" applyNumberFormat="1" applyFont="1" applyBorder="1" applyAlignment="1">
      <alignment horizontal="center" vertical="top"/>
    </xf>
    <xf numFmtId="43" fontId="0" fillId="0" borderId="2" xfId="1" applyFont="1" applyBorder="1" applyAlignment="1">
      <alignment horizontal="center" vertical="top"/>
    </xf>
    <xf numFmtId="0" fontId="4" fillId="3" borderId="3" xfId="0" applyFont="1" applyFill="1" applyBorder="1" applyProtection="1">
      <protection hidden="1"/>
    </xf>
    <xf numFmtId="0" fontId="7" fillId="3" borderId="3" xfId="0" applyFont="1" applyFill="1" applyBorder="1" applyProtection="1">
      <protection hidden="1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65" fontId="6" fillId="4" borderId="4" xfId="2" applyNumberFormat="1" applyFont="1" applyFill="1" applyBorder="1" applyAlignment="1" applyProtection="1">
      <alignment horizontal="center" vertical="center"/>
      <protection locked="0"/>
    </xf>
    <xf numFmtId="10" fontId="6" fillId="4" borderId="4" xfId="3" applyNumberFormat="1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applyAlignment="1">
      <alignment horizontal="left" indent="1"/>
    </xf>
    <xf numFmtId="0" fontId="3" fillId="0" borderId="0" xfId="0" applyFont="1"/>
    <xf numFmtId="0" fontId="0" fillId="0" borderId="1" xfId="0" applyBorder="1" applyAlignment="1">
      <alignment horizontal="left" indent="2"/>
    </xf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left" indent="2"/>
    </xf>
    <xf numFmtId="10" fontId="0" fillId="0" borderId="0" xfId="0" applyNumberFormat="1" applyAlignment="1">
      <alignment horizontal="center"/>
    </xf>
    <xf numFmtId="0" fontId="0" fillId="0" borderId="2" xfId="0" applyBorder="1" applyAlignment="1">
      <alignment horizontal="left" indent="2"/>
    </xf>
    <xf numFmtId="10" fontId="0" fillId="0" borderId="2" xfId="0" applyNumberFormat="1" applyBorder="1" applyAlignment="1">
      <alignment horizontal="center"/>
    </xf>
    <xf numFmtId="0" fontId="8" fillId="5" borderId="6" xfId="0" applyFont="1" applyFill="1" applyBorder="1" applyAlignment="1">
      <alignment horizontal="center" vertical="top"/>
    </xf>
    <xf numFmtId="10" fontId="0" fillId="0" borderId="0" xfId="3" applyNumberFormat="1" applyFon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0" fillId="0" borderId="7" xfId="0" applyBorder="1"/>
    <xf numFmtId="10" fontId="0" fillId="0" borderId="8" xfId="3" applyNumberFormat="1" applyFont="1" applyBorder="1"/>
    <xf numFmtId="0" fontId="0" fillId="0" borderId="9" xfId="0" applyBorder="1"/>
    <xf numFmtId="10" fontId="0" fillId="0" borderId="5" xfId="3" applyNumberFormat="1" applyFont="1" applyBorder="1"/>
    <xf numFmtId="166" fontId="0" fillId="0" borderId="0" xfId="0" applyNumberFormat="1"/>
    <xf numFmtId="10" fontId="6" fillId="4" borderId="4" xfId="3" applyNumberFormat="1" applyFont="1" applyFill="1" applyBorder="1" applyAlignment="1" applyProtection="1">
      <alignment horizontal="right" vertical="center"/>
      <protection hidden="1"/>
    </xf>
    <xf numFmtId="0" fontId="10" fillId="0" borderId="14" xfId="0" applyFont="1" applyBorder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8" fillId="5" borderId="0" xfId="0" applyFont="1" applyFill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0" fontId="6" fillId="0" borderId="0" xfId="0" applyFont="1" applyProtection="1">
      <protection hidden="1"/>
    </xf>
    <xf numFmtId="0" fontId="6" fillId="0" borderId="7" xfId="0" applyFont="1" applyBorder="1" applyProtection="1">
      <protection hidden="1"/>
    </xf>
    <xf numFmtId="0" fontId="6" fillId="0" borderId="10" xfId="0" applyFont="1" applyBorder="1" applyProtection="1">
      <protection hidden="1"/>
    </xf>
    <xf numFmtId="0" fontId="6" fillId="0" borderId="8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12" xfId="0" applyFont="1" applyBorder="1" applyProtection="1">
      <protection hidden="1"/>
    </xf>
    <xf numFmtId="165" fontId="6" fillId="4" borderId="4" xfId="0" applyNumberFormat="1" applyFont="1" applyFill="1" applyBorder="1" applyAlignment="1" applyProtection="1">
      <alignment horizontal="center" vertical="center"/>
      <protection hidden="1"/>
    </xf>
    <xf numFmtId="165" fontId="6" fillId="4" borderId="4" xfId="2" applyNumberFormat="1" applyFont="1" applyFill="1" applyBorder="1" applyAlignment="1" applyProtection="1">
      <alignment horizontal="center" vertical="center"/>
      <protection hidden="1"/>
    </xf>
    <xf numFmtId="165" fontId="6" fillId="4" borderId="4" xfId="3" applyNumberFormat="1" applyFont="1" applyFill="1" applyBorder="1" applyAlignment="1" applyProtection="1">
      <alignment horizontal="center" vertical="center"/>
      <protection hidden="1"/>
    </xf>
    <xf numFmtId="10" fontId="6" fillId="4" borderId="4" xfId="3" applyNumberFormat="1" applyFont="1" applyFill="1" applyBorder="1" applyAlignment="1" applyProtection="1">
      <alignment horizontal="center" vertical="center"/>
      <protection hidden="1"/>
    </xf>
    <xf numFmtId="0" fontId="11" fillId="0" borderId="11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12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6" fillId="0" borderId="13" xfId="0" applyFont="1" applyBorder="1" applyProtection="1">
      <protection hidden="1"/>
    </xf>
    <xf numFmtId="0" fontId="6" fillId="0" borderId="5" xfId="0" applyFont="1" applyBorder="1" applyProtection="1">
      <protection hidden="1"/>
    </xf>
    <xf numFmtId="0" fontId="2" fillId="6" borderId="0" xfId="0" applyFont="1" applyFill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1</xdr:rowOff>
    </xdr:from>
    <xdr:to>
      <xdr:col>16384</xdr:col>
      <xdr:colOff>764082</xdr:colOff>
      <xdr:row>1048576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F1918-916A-43DA-1CFE-EE2651D14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0501"/>
          <a:ext cx="6641007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73B0-B16A-45C3-9184-91AAEB07DDE7}">
  <dimension ref="A1:I16"/>
  <sheetViews>
    <sheetView showGridLines="0" tabSelected="1" workbookViewId="0">
      <selection activeCell="G11" sqref="G11"/>
    </sheetView>
  </sheetViews>
  <sheetFormatPr baseColWidth="10" defaultColWidth="0" defaultRowHeight="15" zeroHeight="1" x14ac:dyDescent="0.25"/>
  <cols>
    <col min="1" max="1" width="2.85546875" style="50" customWidth="1"/>
    <col min="2" max="2" width="1.42578125" style="50" customWidth="1"/>
    <col min="3" max="4" width="20" style="50" customWidth="1"/>
    <col min="5" max="5" width="2.85546875" style="50" customWidth="1"/>
    <col min="6" max="7" width="20" style="50" customWidth="1"/>
    <col min="8" max="8" width="1.42578125" style="50" customWidth="1"/>
    <col min="9" max="9" width="2.85546875" style="50" customWidth="1"/>
    <col min="10" max="16384" width="11.42578125" style="50" hidden="1"/>
  </cols>
  <sheetData>
    <row r="1" spans="2:8" ht="15.75" thickBot="1" x14ac:dyDescent="0.3"/>
    <row r="2" spans="2:8" ht="7.5" customHeight="1" x14ac:dyDescent="0.25">
      <c r="B2" s="51"/>
      <c r="C2" s="52"/>
      <c r="D2" s="52"/>
      <c r="E2" s="52"/>
      <c r="F2" s="52"/>
      <c r="G2" s="52"/>
      <c r="H2" s="53"/>
    </row>
    <row r="3" spans="2:8" ht="56.25" customHeight="1" x14ac:dyDescent="0.25">
      <c r="B3" s="54"/>
      <c r="C3" s="47" t="s">
        <v>56</v>
      </c>
      <c r="D3" s="47"/>
      <c r="E3" s="47"/>
      <c r="F3" s="47"/>
      <c r="G3" s="47"/>
      <c r="H3" s="55"/>
    </row>
    <row r="4" spans="2:8" x14ac:dyDescent="0.25">
      <c r="B4" s="54"/>
      <c r="H4" s="55"/>
    </row>
    <row r="5" spans="2:8" x14ac:dyDescent="0.25">
      <c r="B5" s="54"/>
      <c r="C5" s="46" t="s">
        <v>18</v>
      </c>
      <c r="D5" s="46"/>
      <c r="F5" s="46" t="s">
        <v>50</v>
      </c>
      <c r="G5" s="46"/>
      <c r="H5" s="55"/>
    </row>
    <row r="6" spans="2:8" x14ac:dyDescent="0.25">
      <c r="B6" s="54"/>
      <c r="C6" s="17" t="s">
        <v>19</v>
      </c>
      <c r="D6" s="19" t="s">
        <v>20</v>
      </c>
      <c r="F6" s="17" t="s">
        <v>11</v>
      </c>
      <c r="G6" s="56">
        <f>+D10</f>
        <v>10000000</v>
      </c>
      <c r="H6" s="55"/>
    </row>
    <row r="7" spans="2:8" x14ac:dyDescent="0.25">
      <c r="B7" s="54"/>
      <c r="C7" s="18" t="s">
        <v>24</v>
      </c>
      <c r="D7" s="19" t="s">
        <v>28</v>
      </c>
      <c r="F7" s="18" t="s">
        <v>13</v>
      </c>
      <c r="G7" s="56">
        <f>+Flujo!H155</f>
        <v>300000</v>
      </c>
      <c r="H7" s="55"/>
    </row>
    <row r="8" spans="2:8" x14ac:dyDescent="0.25">
      <c r="B8" s="54"/>
      <c r="C8" s="18" t="s">
        <v>21</v>
      </c>
      <c r="D8" s="19" t="s">
        <v>20</v>
      </c>
      <c r="F8" s="18" t="s">
        <v>51</v>
      </c>
      <c r="G8" s="56">
        <f>+Flujo!I155</f>
        <v>130000</v>
      </c>
      <c r="H8" s="55"/>
    </row>
    <row r="9" spans="2:8" x14ac:dyDescent="0.25">
      <c r="B9" s="54"/>
      <c r="C9" s="18" t="s">
        <v>36</v>
      </c>
      <c r="D9" s="19" t="s">
        <v>32</v>
      </c>
      <c r="F9" s="18" t="s">
        <v>52</v>
      </c>
      <c r="G9" s="57">
        <f>+Flujo!K155</f>
        <v>1400000.0000000002</v>
      </c>
      <c r="H9" s="55"/>
    </row>
    <row r="10" spans="2:8" x14ac:dyDescent="0.25">
      <c r="B10" s="54"/>
      <c r="C10" s="18" t="s">
        <v>22</v>
      </c>
      <c r="D10" s="20">
        <v>10000000</v>
      </c>
      <c r="F10" s="18" t="s">
        <v>53</v>
      </c>
      <c r="G10" s="57">
        <f>+Flujo!D155</f>
        <v>8321196.4894530084</v>
      </c>
      <c r="H10" s="55"/>
    </row>
    <row r="11" spans="2:8" x14ac:dyDescent="0.25">
      <c r="B11" s="54"/>
      <c r="C11" s="18" t="s">
        <v>31</v>
      </c>
      <c r="D11" s="19">
        <v>60</v>
      </c>
      <c r="F11" s="18" t="s">
        <v>54</v>
      </c>
      <c r="G11" s="58">
        <f>+SUM(G6:G10)</f>
        <v>20151196.48945301</v>
      </c>
      <c r="H11" s="55"/>
    </row>
    <row r="12" spans="2:8" x14ac:dyDescent="0.25">
      <c r="B12" s="54"/>
      <c r="C12" s="18" t="s">
        <v>46</v>
      </c>
      <c r="D12" s="21" t="s">
        <v>47</v>
      </c>
      <c r="F12" s="18" t="s">
        <v>55</v>
      </c>
      <c r="G12" s="44">
        <f>+Flujo!M7</f>
        <v>0.43667802470501393</v>
      </c>
      <c r="H12" s="55"/>
    </row>
    <row r="13" spans="2:8" x14ac:dyDescent="0.25">
      <c r="B13" s="54"/>
      <c r="C13" s="18" t="s">
        <v>23</v>
      </c>
      <c r="D13" s="59">
        <f>+Tasas!G4</f>
        <v>0.30604998988756726</v>
      </c>
      <c r="H13" s="55"/>
    </row>
    <row r="14" spans="2:8" s="61" customFormat="1" ht="11.25" x14ac:dyDescent="0.2">
      <c r="B14" s="60"/>
      <c r="C14" s="45" t="s">
        <v>57</v>
      </c>
      <c r="H14" s="62"/>
    </row>
    <row r="15" spans="2:8" ht="7.5" customHeight="1" thickBot="1" x14ac:dyDescent="0.3">
      <c r="B15" s="63"/>
      <c r="C15" s="64"/>
      <c r="D15" s="64"/>
      <c r="E15" s="64"/>
      <c r="F15" s="64"/>
      <c r="G15" s="64"/>
      <c r="H15" s="65"/>
    </row>
    <row r="16" spans="2:8" x14ac:dyDescent="0.25"/>
  </sheetData>
  <sheetProtection algorithmName="SHA-512" hashValue="I2jqGID9ZkqVOpwQFwIpuhUTSqK+VotNwt1wQTYt/MjnkzpPggIJWZQAlvc4bYZ7HsJ7go8PDN4dNoDrGLE02Q==" saltValue="ijCKu1GQ/QnAwyBelteljg==" spinCount="100000" sheet="1" objects="1" scenarios="1"/>
  <mergeCells count="3">
    <mergeCell ref="C5:D5"/>
    <mergeCell ref="F5:G5"/>
    <mergeCell ref="C3:G3"/>
  </mergeCells>
  <dataValidations count="2">
    <dataValidation type="whole" allowBlank="1" showInputMessage="1" showErrorMessage="1" errorTitle="Rango de plazo" error="Plazo mínimo de 1 mes y máximo de 60 meses." sqref="D11" xr:uid="{4592264C-84E3-4516-A44C-841AF127CE63}">
      <formula1>1</formula1>
      <formula2>60</formula2>
    </dataValidation>
    <dataValidation type="whole" operator="greaterThan" allowBlank="1" showInputMessage="1" showErrorMessage="1" errorTitle="Monto mínimo" error="Monto mínimo de $1´000.000" sqref="D10" xr:uid="{0048214D-660E-47CB-8E8A-01EB01F77B4B}">
      <formula1>1000000</formula1>
    </dataValidation>
  </dataValidations>
  <pageMargins left="0.7" right="0.7" top="0.75" bottom="0.75" header="0.3" footer="0.3"/>
  <ignoredErrors>
    <ignoredError sqref="G6:G10 D13 G1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319095A-A87D-4911-BCD9-F6778C7A3253}">
          <x14:formula1>
            <xm:f>Listas!$B$3:$B$4</xm:f>
          </x14:formula1>
          <xm:sqref>D6</xm:sqref>
        </x14:dataValidation>
        <x14:dataValidation type="list" allowBlank="1" showInputMessage="1" showErrorMessage="1" xr:uid="{B6047E38-44EC-45B6-B90F-4D0A95E3F9A9}">
          <x14:formula1>
            <xm:f>Listas!$D$3:$D$5</xm:f>
          </x14:formula1>
          <xm:sqref>D7</xm:sqref>
        </x14:dataValidation>
        <x14:dataValidation type="list" allowBlank="1" showInputMessage="1" showErrorMessage="1" xr:uid="{9EB28B83-875B-4048-A10A-A702EC98EB1C}">
          <x14:formula1>
            <xm:f>Listas!$F$3:$F$4</xm:f>
          </x14:formula1>
          <xm:sqref>D8</xm:sqref>
        </x14:dataValidation>
        <x14:dataValidation type="list" allowBlank="1" showInputMessage="1" showErrorMessage="1" xr:uid="{9512D1F2-03C3-4748-875A-6D9A7B5286D8}">
          <x14:formula1>
            <xm:f>Listas!$H$3:$H$5</xm:f>
          </x14:formula1>
          <xm:sqref>D9</xm:sqref>
        </x14:dataValidation>
        <x14:dataValidation type="list" allowBlank="1" showInputMessage="1" showErrorMessage="1" xr:uid="{2DB48892-5359-49F8-A83F-6271BD447CDB}">
          <x14:formula1>
            <xm:f>Listas!$J$3:$J$5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975B2-0D5C-46AE-9764-7519F1742078}">
  <dimension ref="B1:K5"/>
  <sheetViews>
    <sheetView showGridLines="0" showRowColHeaders="0" workbookViewId="0"/>
  </sheetViews>
  <sheetFormatPr baseColWidth="10" defaultColWidth="0" defaultRowHeight="15" zeroHeight="1" x14ac:dyDescent="0.25"/>
  <cols>
    <col min="1" max="1" width="2.85546875" customWidth="1"/>
    <col min="2" max="2" width="11.42578125" hidden="1"/>
    <col min="3" max="3" width="2.85546875" hidden="1"/>
    <col min="4" max="4" width="11.42578125" hidden="1"/>
    <col min="5" max="5" width="2.85546875" hidden="1"/>
    <col min="6" max="6" width="11.42578125" hidden="1"/>
    <col min="7" max="7" width="2.85546875" hidden="1"/>
    <col min="8" max="8" width="23.5703125" hidden="1"/>
    <col min="9" max="9" width="2.85546875" hidden="1"/>
    <col min="10" max="10" width="15.28515625" hidden="1"/>
    <col min="12" max="16384" width="11.42578125" hidden="1"/>
  </cols>
  <sheetData>
    <row r="1" spans="2:11" x14ac:dyDescent="0.25"/>
    <row r="2" spans="2:11" hidden="1" x14ac:dyDescent="0.25">
      <c r="B2" s="22" t="s">
        <v>25</v>
      </c>
      <c r="D2" s="22" t="s">
        <v>27</v>
      </c>
      <c r="F2" s="22" t="s">
        <v>17</v>
      </c>
      <c r="H2" s="22" t="s">
        <v>35</v>
      </c>
      <c r="J2" s="48" t="s">
        <v>13</v>
      </c>
      <c r="K2" s="48"/>
    </row>
    <row r="3" spans="2:11" hidden="1" x14ac:dyDescent="0.25">
      <c r="B3" s="23" t="s">
        <v>20</v>
      </c>
      <c r="C3" s="23"/>
      <c r="D3" s="23" t="s">
        <v>28</v>
      </c>
      <c r="E3" s="23"/>
      <c r="F3" s="23" t="s">
        <v>20</v>
      </c>
      <c r="H3" t="s">
        <v>32</v>
      </c>
      <c r="J3" t="s">
        <v>47</v>
      </c>
      <c r="K3" s="24">
        <v>5.0000000000000001E-4</v>
      </c>
    </row>
    <row r="4" spans="2:11" hidden="1" x14ac:dyDescent="0.25">
      <c r="B4" s="23" t="s">
        <v>26</v>
      </c>
      <c r="C4" s="23"/>
      <c r="D4" s="23" t="s">
        <v>29</v>
      </c>
      <c r="E4" s="23"/>
      <c r="F4" s="23" t="s">
        <v>26</v>
      </c>
      <c r="H4" t="s">
        <v>33</v>
      </c>
      <c r="J4" t="s">
        <v>48</v>
      </c>
      <c r="K4" s="24">
        <v>1.9E-3</v>
      </c>
    </row>
    <row r="5" spans="2:11" hidden="1" x14ac:dyDescent="0.25">
      <c r="B5" s="23"/>
      <c r="C5" s="23"/>
      <c r="D5" s="23" t="s">
        <v>30</v>
      </c>
      <c r="E5" s="23"/>
      <c r="F5" s="23"/>
      <c r="H5" t="s">
        <v>34</v>
      </c>
      <c r="J5" t="s">
        <v>49</v>
      </c>
      <c r="K5" s="24">
        <v>6.4000000000000003E-3</v>
      </c>
    </row>
  </sheetData>
  <sheetProtection algorithmName="SHA-512" hashValue="JwHc4vS2JWeSepE1YqxSQW3Y/dTlWlnMP7yM6K87NY2jGT2oVbbVrXqTd0/UFdtbVXFZt/qoiglnc0qc97pI+A==" saltValue="TZ97lrlkWytE/KVA4RMOXA==" spinCount="100000" sheet="1" objects="1" scenarios="1"/>
  <mergeCells count="1">
    <mergeCell ref="J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E469-780D-4007-858D-E5B0500D925D}">
  <dimension ref="B1:N156"/>
  <sheetViews>
    <sheetView showRowColHeaders="0" workbookViewId="0">
      <selection activeCell="A2" sqref="A2:XFD1048576"/>
    </sheetView>
  </sheetViews>
  <sheetFormatPr baseColWidth="10" defaultColWidth="0" defaultRowHeight="15" zeroHeight="1" x14ac:dyDescent="0.25"/>
  <cols>
    <col min="1" max="1" width="2.85546875" style="1" customWidth="1"/>
    <col min="2" max="2" width="6.85546875" style="1" hidden="1"/>
    <col min="3" max="3" width="13.85546875" style="1" hidden="1"/>
    <col min="4" max="4" width="13.140625" style="1" hidden="1"/>
    <col min="5" max="5" width="12.28515625" style="1" hidden="1"/>
    <col min="6" max="6" width="12.5703125" style="1" hidden="1"/>
    <col min="7" max="7" width="1.42578125" style="1" hidden="1"/>
    <col min="8" max="8" width="9.28515625" style="1" hidden="1"/>
    <col min="9" max="9" width="11.42578125" style="1" hidden="1"/>
    <col min="10" max="10" width="1.42578125" style="1" hidden="1"/>
    <col min="11" max="11" width="13.140625" style="1" hidden="1"/>
    <col min="12" max="12" width="1.42578125" style="1" hidden="1"/>
    <col min="13" max="13" width="12.5703125" style="1" hidden="1"/>
    <col min="14" max="14" width="0" style="1" hidden="1"/>
    <col min="15" max="16384" width="11.42578125" style="1" hidden="1"/>
  </cols>
  <sheetData>
    <row r="1" spans="2:14" x14ac:dyDescent="0.25">
      <c r="C1" s="1" t="s">
        <v>0</v>
      </c>
      <c r="D1" s="1" t="s">
        <v>1</v>
      </c>
    </row>
    <row r="2" spans="2:14" hidden="1" x14ac:dyDescent="0.25">
      <c r="B2" s="1" t="s">
        <v>2</v>
      </c>
      <c r="C2" s="2">
        <f>+Tasas!G4</f>
        <v>0.30604998988756726</v>
      </c>
      <c r="D2" s="3">
        <f>+(1+C2)^(1/12)-1</f>
        <v>2.2499999999999964E-2</v>
      </c>
      <c r="K2" s="1" t="str">
        <f>+'Simulador VTU Libre Inversión'!D8</f>
        <v>SI</v>
      </c>
    </row>
    <row r="3" spans="2:14" hidden="1" x14ac:dyDescent="0.25">
      <c r="B3" s="1" t="s">
        <v>3</v>
      </c>
      <c r="C3" s="4">
        <f>+'Simulador VTU Libre Inversión'!D10</f>
        <v>10000000</v>
      </c>
      <c r="D3" s="3"/>
    </row>
    <row r="4" spans="2:14" hidden="1" x14ac:dyDescent="0.25">
      <c r="B4" s="1" t="s">
        <v>4</v>
      </c>
      <c r="C4" s="4">
        <f>+'Simulador VTU Libre Inversión'!D11</f>
        <v>60</v>
      </c>
      <c r="D4" s="3"/>
    </row>
    <row r="5" spans="2:14" hidden="1" x14ac:dyDescent="0.25">
      <c r="B5" s="1" t="s">
        <v>5</v>
      </c>
      <c r="C5" s="5">
        <f>+PMT(D2,C4,C3)</f>
        <v>-305353.27482421685</v>
      </c>
      <c r="M5" s="3"/>
    </row>
    <row r="6" spans="2:14" hidden="1" x14ac:dyDescent="0.25">
      <c r="M6" s="6">
        <f>+SUM(M11:M106)</f>
        <v>-18621196.489453014</v>
      </c>
      <c r="N6" s="1" t="s">
        <v>6</v>
      </c>
    </row>
    <row r="7" spans="2:14" hidden="1" x14ac:dyDescent="0.25">
      <c r="K7" s="1">
        <f>+AVAL!H3</f>
        <v>0.14000000000000001</v>
      </c>
      <c r="M7" s="3">
        <f>+(1+M8)^(12)-1</f>
        <v>0.43667802470501393</v>
      </c>
      <c r="N7" s="1" t="s">
        <v>7</v>
      </c>
    </row>
    <row r="8" spans="2:14" hidden="1" x14ac:dyDescent="0.25">
      <c r="H8" s="3">
        <f>+VLOOKUP('Simulador VTU Libre Inversión'!D12,Listas!J3:K5,2,FALSE)</f>
        <v>5.0000000000000001E-4</v>
      </c>
      <c r="I8" s="4">
        <v>130000</v>
      </c>
      <c r="K8" s="3">
        <f>+IF(K2="SI",K7,0)</f>
        <v>0.14000000000000001</v>
      </c>
      <c r="M8" s="3">
        <f>+IRR(M10:M154)</f>
        <v>3.0654935733410049E-2</v>
      </c>
      <c r="N8" s="1" t="s">
        <v>8</v>
      </c>
    </row>
    <row r="9" spans="2:14" s="7" customFormat="1" ht="30" hidden="1" x14ac:dyDescent="0.25">
      <c r="C9" s="8" t="s">
        <v>9</v>
      </c>
      <c r="D9" s="8" t="s">
        <v>10</v>
      </c>
      <c r="E9" s="8" t="s">
        <v>11</v>
      </c>
      <c r="F9" s="8" t="s">
        <v>12</v>
      </c>
      <c r="G9" s="8"/>
      <c r="H9" s="8" t="s">
        <v>13</v>
      </c>
      <c r="I9" s="8" t="s">
        <v>14</v>
      </c>
      <c r="J9" s="8"/>
      <c r="K9" s="8" t="s">
        <v>15</v>
      </c>
      <c r="L9" s="8"/>
      <c r="M9" s="8" t="s">
        <v>16</v>
      </c>
      <c r="N9" s="8"/>
    </row>
    <row r="10" spans="2:14" hidden="1" x14ac:dyDescent="0.25">
      <c r="B10" s="9">
        <v>0</v>
      </c>
      <c r="C10" s="9"/>
      <c r="D10" s="10"/>
      <c r="E10" s="9"/>
      <c r="F10" s="11">
        <f>+C3</f>
        <v>10000000</v>
      </c>
      <c r="G10" s="9"/>
      <c r="H10" s="10">
        <v>0</v>
      </c>
      <c r="I10" s="11">
        <f>+I8</f>
        <v>130000</v>
      </c>
      <c r="J10" s="9"/>
      <c r="K10" s="10">
        <f>IFERROR(IF(K8&gt;1,K8,K8*(F10)),0)</f>
        <v>1400000.0000000002</v>
      </c>
      <c r="L10" s="9"/>
      <c r="M10" s="11">
        <f>IFERROR(-D10+F10-H10-I10-K10,"")</f>
        <v>8470000</v>
      </c>
    </row>
    <row r="11" spans="2:14" hidden="1" x14ac:dyDescent="0.25">
      <c r="B11" s="1">
        <f>+B10+1</f>
        <v>1</v>
      </c>
      <c r="C11" s="6">
        <f>+IF(F10&gt;0,F10,"")</f>
        <v>10000000</v>
      </c>
      <c r="D11" s="4">
        <f>IFERROR(C11*$D$2,"")</f>
        <v>224999.99999999965</v>
      </c>
      <c r="E11" s="4">
        <f>IFERROR(-$C$5-D11,"")</f>
        <v>80353.274824217195</v>
      </c>
      <c r="F11" s="4">
        <f>+IFERROR(IF(C11-E11&lt;1,0,C11-E11),"")</f>
        <v>9919646.725175783</v>
      </c>
      <c r="H11" s="4">
        <f t="shared" ref="H11:H42" si="0">+IF(C11="",0,$F$10*$H$8)</f>
        <v>5000</v>
      </c>
      <c r="I11" s="4">
        <v>0</v>
      </c>
      <c r="K11" s="12">
        <v>0</v>
      </c>
      <c r="M11" s="6">
        <f>IFERROR(-D11-E11-H11-I11-K11,"")</f>
        <v>-310353.27482421685</v>
      </c>
    </row>
    <row r="12" spans="2:14" hidden="1" x14ac:dyDescent="0.25">
      <c r="B12" s="1">
        <f t="shared" ref="B12:B75" si="1">+B11+1</f>
        <v>2</v>
      </c>
      <c r="C12" s="6">
        <f t="shared" ref="C12:C75" si="2">+IF(F11&gt;0,F11,"")</f>
        <v>9919646.725175783</v>
      </c>
      <c r="D12" s="4">
        <f t="shared" ref="D12:D75" si="3">IFERROR(C12*$D$2,"")</f>
        <v>223192.05131645477</v>
      </c>
      <c r="E12" s="4">
        <f t="shared" ref="E12:E75" si="4">IFERROR(-$C$5-D12,"")</f>
        <v>82161.223507762072</v>
      </c>
      <c r="F12" s="4">
        <f t="shared" ref="F12:F75" si="5">+IFERROR(IF(C12-E12&lt;1,0,C12-E12),"")</f>
        <v>9837485.5016680211</v>
      </c>
      <c r="H12" s="4">
        <f t="shared" si="0"/>
        <v>5000</v>
      </c>
      <c r="I12" s="4">
        <v>0</v>
      </c>
      <c r="K12" s="12">
        <v>0</v>
      </c>
      <c r="M12" s="6">
        <f t="shared" ref="M12:M75" si="6">IFERROR(-D12-E12-H12-I12-K12,"")</f>
        <v>-310353.27482421685</v>
      </c>
    </row>
    <row r="13" spans="2:14" hidden="1" x14ac:dyDescent="0.25">
      <c r="B13" s="1">
        <f t="shared" si="1"/>
        <v>3</v>
      </c>
      <c r="C13" s="6">
        <f t="shared" si="2"/>
        <v>9837485.5016680211</v>
      </c>
      <c r="D13" s="4">
        <f t="shared" si="3"/>
        <v>221343.42378753013</v>
      </c>
      <c r="E13" s="4">
        <f t="shared" si="4"/>
        <v>84009.851036686712</v>
      </c>
      <c r="F13" s="4">
        <f t="shared" si="5"/>
        <v>9753475.6506313346</v>
      </c>
      <c r="H13" s="4">
        <f t="shared" si="0"/>
        <v>5000</v>
      </c>
      <c r="I13" s="4">
        <v>0</v>
      </c>
      <c r="K13" s="12">
        <v>0</v>
      </c>
      <c r="M13" s="6">
        <f t="shared" si="6"/>
        <v>-310353.27482421685</v>
      </c>
    </row>
    <row r="14" spans="2:14" hidden="1" x14ac:dyDescent="0.25">
      <c r="B14" s="1">
        <f t="shared" si="1"/>
        <v>4</v>
      </c>
      <c r="C14" s="6">
        <f t="shared" si="2"/>
        <v>9753475.6506313346</v>
      </c>
      <c r="D14" s="4">
        <f t="shared" si="3"/>
        <v>219453.20213920469</v>
      </c>
      <c r="E14" s="4">
        <f t="shared" si="4"/>
        <v>85900.072685012157</v>
      </c>
      <c r="F14" s="4">
        <f t="shared" si="5"/>
        <v>9667575.577946322</v>
      </c>
      <c r="H14" s="4">
        <f t="shared" si="0"/>
        <v>5000</v>
      </c>
      <c r="I14" s="4">
        <v>0</v>
      </c>
      <c r="K14" s="12">
        <v>0</v>
      </c>
      <c r="M14" s="6">
        <f t="shared" si="6"/>
        <v>-310353.27482421685</v>
      </c>
    </row>
    <row r="15" spans="2:14" hidden="1" x14ac:dyDescent="0.25">
      <c r="B15" s="1">
        <f t="shared" si="1"/>
        <v>5</v>
      </c>
      <c r="C15" s="6">
        <f t="shared" si="2"/>
        <v>9667575.577946322</v>
      </c>
      <c r="D15" s="4">
        <f t="shared" si="3"/>
        <v>217520.45050379192</v>
      </c>
      <c r="E15" s="4">
        <f t="shared" si="4"/>
        <v>87832.82432042493</v>
      </c>
      <c r="F15" s="4">
        <f t="shared" si="5"/>
        <v>9579742.7536258977</v>
      </c>
      <c r="H15" s="4">
        <f t="shared" si="0"/>
        <v>5000</v>
      </c>
      <c r="I15" s="4">
        <v>0</v>
      </c>
      <c r="K15" s="12">
        <v>0</v>
      </c>
      <c r="M15" s="6">
        <f t="shared" si="6"/>
        <v>-310353.27482421685</v>
      </c>
    </row>
    <row r="16" spans="2:14" hidden="1" x14ac:dyDescent="0.25">
      <c r="B16" s="1">
        <f t="shared" si="1"/>
        <v>6</v>
      </c>
      <c r="C16" s="6">
        <f t="shared" si="2"/>
        <v>9579742.7536258977</v>
      </c>
      <c r="D16" s="4">
        <f t="shared" si="3"/>
        <v>215544.21195658235</v>
      </c>
      <c r="E16" s="4">
        <f t="shared" si="4"/>
        <v>89809.062867634493</v>
      </c>
      <c r="F16" s="4">
        <f t="shared" si="5"/>
        <v>9489933.6907582637</v>
      </c>
      <c r="H16" s="4">
        <f t="shared" si="0"/>
        <v>5000</v>
      </c>
      <c r="I16" s="4">
        <v>0</v>
      </c>
      <c r="K16" s="12">
        <v>0</v>
      </c>
      <c r="M16" s="6">
        <f t="shared" si="6"/>
        <v>-310353.27482421685</v>
      </c>
    </row>
    <row r="17" spans="2:13" hidden="1" x14ac:dyDescent="0.25">
      <c r="B17" s="1">
        <f t="shared" si="1"/>
        <v>7</v>
      </c>
      <c r="C17" s="6">
        <f t="shared" si="2"/>
        <v>9489933.6907582637</v>
      </c>
      <c r="D17" s="4">
        <f t="shared" si="3"/>
        <v>213523.5080420606</v>
      </c>
      <c r="E17" s="4">
        <f t="shared" si="4"/>
        <v>91829.76678215625</v>
      </c>
      <c r="F17" s="4">
        <f t="shared" si="5"/>
        <v>9398103.9239761066</v>
      </c>
      <c r="H17" s="4">
        <f t="shared" si="0"/>
        <v>5000</v>
      </c>
      <c r="I17" s="4">
        <v>0</v>
      </c>
      <c r="K17" s="12">
        <v>0</v>
      </c>
      <c r="M17" s="6">
        <f t="shared" si="6"/>
        <v>-310353.27482421685</v>
      </c>
    </row>
    <row r="18" spans="2:13" hidden="1" x14ac:dyDescent="0.25">
      <c r="B18" s="1">
        <f t="shared" si="1"/>
        <v>8</v>
      </c>
      <c r="C18" s="6">
        <f t="shared" si="2"/>
        <v>9398103.9239761066</v>
      </c>
      <c r="D18" s="4">
        <f t="shared" si="3"/>
        <v>211457.33828946206</v>
      </c>
      <c r="E18" s="4">
        <f t="shared" si="4"/>
        <v>93895.936534754786</v>
      </c>
      <c r="F18" s="4">
        <f t="shared" si="5"/>
        <v>9304207.9874413516</v>
      </c>
      <c r="H18" s="4">
        <f t="shared" si="0"/>
        <v>5000</v>
      </c>
      <c r="I18" s="4">
        <v>0</v>
      </c>
      <c r="K18" s="12">
        <v>0</v>
      </c>
      <c r="M18" s="6">
        <f t="shared" si="6"/>
        <v>-310353.27482421685</v>
      </c>
    </row>
    <row r="19" spans="2:13" hidden="1" x14ac:dyDescent="0.25">
      <c r="B19" s="1">
        <f t="shared" si="1"/>
        <v>9</v>
      </c>
      <c r="C19" s="6">
        <f t="shared" si="2"/>
        <v>9304207.9874413516</v>
      </c>
      <c r="D19" s="4">
        <f t="shared" si="3"/>
        <v>209344.67971743009</v>
      </c>
      <c r="E19" s="4">
        <f t="shared" si="4"/>
        <v>96008.595106786757</v>
      </c>
      <c r="F19" s="4">
        <f t="shared" si="5"/>
        <v>9208199.3923345655</v>
      </c>
      <c r="H19" s="4">
        <f t="shared" si="0"/>
        <v>5000</v>
      </c>
      <c r="I19" s="4">
        <v>0</v>
      </c>
      <c r="K19" s="12">
        <v>0</v>
      </c>
      <c r="M19" s="6">
        <f t="shared" si="6"/>
        <v>-310353.27482421685</v>
      </c>
    </row>
    <row r="20" spans="2:13" hidden="1" x14ac:dyDescent="0.25">
      <c r="B20" s="1">
        <f t="shared" si="1"/>
        <v>10</v>
      </c>
      <c r="C20" s="6">
        <f t="shared" si="2"/>
        <v>9208199.3923345655</v>
      </c>
      <c r="D20" s="4">
        <f t="shared" si="3"/>
        <v>207184.48632752741</v>
      </c>
      <c r="E20" s="4">
        <f t="shared" si="4"/>
        <v>98168.788496689434</v>
      </c>
      <c r="F20" s="4">
        <f t="shared" si="5"/>
        <v>9110030.6038378756</v>
      </c>
      <c r="H20" s="4">
        <f t="shared" si="0"/>
        <v>5000</v>
      </c>
      <c r="I20" s="4">
        <v>0</v>
      </c>
      <c r="K20" s="12">
        <v>0</v>
      </c>
      <c r="M20" s="6">
        <f t="shared" si="6"/>
        <v>-310353.27482421685</v>
      </c>
    </row>
    <row r="21" spans="2:13" hidden="1" x14ac:dyDescent="0.25">
      <c r="B21" s="1">
        <f t="shared" si="1"/>
        <v>11</v>
      </c>
      <c r="C21" s="6">
        <f t="shared" si="2"/>
        <v>9110030.6038378756</v>
      </c>
      <c r="D21" s="4">
        <f t="shared" si="3"/>
        <v>204975.68858635187</v>
      </c>
      <c r="E21" s="4">
        <f t="shared" si="4"/>
        <v>100377.58623786498</v>
      </c>
      <c r="F21" s="4">
        <f t="shared" si="5"/>
        <v>9009653.0176000111</v>
      </c>
      <c r="H21" s="4">
        <f t="shared" si="0"/>
        <v>5000</v>
      </c>
      <c r="I21" s="4">
        <v>0</v>
      </c>
      <c r="K21" s="12">
        <v>0</v>
      </c>
      <c r="M21" s="6">
        <f t="shared" si="6"/>
        <v>-310353.27482421685</v>
      </c>
    </row>
    <row r="22" spans="2:13" hidden="1" x14ac:dyDescent="0.25">
      <c r="B22" s="1">
        <f t="shared" si="1"/>
        <v>12</v>
      </c>
      <c r="C22" s="6">
        <f t="shared" si="2"/>
        <v>9009653.0176000111</v>
      </c>
      <c r="D22" s="4">
        <f t="shared" si="3"/>
        <v>202717.19289599993</v>
      </c>
      <c r="E22" s="4">
        <f t="shared" si="4"/>
        <v>102636.08192821691</v>
      </c>
      <c r="F22" s="4">
        <f t="shared" si="5"/>
        <v>8907016.9356717933</v>
      </c>
      <c r="H22" s="4">
        <f t="shared" si="0"/>
        <v>5000</v>
      </c>
      <c r="I22" s="4">
        <v>0</v>
      </c>
      <c r="K22" s="12">
        <v>0</v>
      </c>
      <c r="M22" s="6">
        <f t="shared" si="6"/>
        <v>-310353.27482421685</v>
      </c>
    </row>
    <row r="23" spans="2:13" hidden="1" x14ac:dyDescent="0.25">
      <c r="B23" s="1">
        <f t="shared" si="1"/>
        <v>13</v>
      </c>
      <c r="C23" s="6">
        <f t="shared" si="2"/>
        <v>8907016.9356717933</v>
      </c>
      <c r="D23" s="4">
        <f t="shared" si="3"/>
        <v>200407.88105261503</v>
      </c>
      <c r="E23" s="4">
        <f t="shared" si="4"/>
        <v>104945.39377160181</v>
      </c>
      <c r="F23" s="4">
        <f t="shared" si="5"/>
        <v>8802071.5419001915</v>
      </c>
      <c r="H23" s="4">
        <f t="shared" si="0"/>
        <v>5000</v>
      </c>
      <c r="I23" s="4">
        <v>0</v>
      </c>
      <c r="K23" s="12">
        <v>0</v>
      </c>
      <c r="M23" s="6">
        <f t="shared" si="6"/>
        <v>-310353.27482421685</v>
      </c>
    </row>
    <row r="24" spans="2:13" hidden="1" x14ac:dyDescent="0.25">
      <c r="B24" s="1">
        <f t="shared" si="1"/>
        <v>14</v>
      </c>
      <c r="C24" s="6">
        <f t="shared" si="2"/>
        <v>8802071.5419001915</v>
      </c>
      <c r="D24" s="4">
        <f t="shared" si="3"/>
        <v>198046.60969275399</v>
      </c>
      <c r="E24" s="4">
        <f t="shared" si="4"/>
        <v>107306.66513146285</v>
      </c>
      <c r="F24" s="4">
        <f t="shared" si="5"/>
        <v>8694764.8767687287</v>
      </c>
      <c r="H24" s="4">
        <f t="shared" si="0"/>
        <v>5000</v>
      </c>
      <c r="I24" s="4">
        <v>0</v>
      </c>
      <c r="K24" s="12">
        <v>0</v>
      </c>
      <c r="M24" s="6">
        <f t="shared" si="6"/>
        <v>-310353.27482421685</v>
      </c>
    </row>
    <row r="25" spans="2:13" hidden="1" x14ac:dyDescent="0.25">
      <c r="B25" s="1">
        <f t="shared" si="1"/>
        <v>15</v>
      </c>
      <c r="C25" s="6">
        <f t="shared" si="2"/>
        <v>8694764.8767687287</v>
      </c>
      <c r="D25" s="4">
        <f t="shared" si="3"/>
        <v>195632.20972729608</v>
      </c>
      <c r="E25" s="4">
        <f t="shared" si="4"/>
        <v>109721.06509692076</v>
      </c>
      <c r="F25" s="4">
        <f t="shared" si="5"/>
        <v>8585043.8116718084</v>
      </c>
      <c r="H25" s="4">
        <f t="shared" si="0"/>
        <v>5000</v>
      </c>
      <c r="I25" s="4">
        <v>0</v>
      </c>
      <c r="K25" s="12">
        <v>0</v>
      </c>
      <c r="M25" s="6">
        <f t="shared" si="6"/>
        <v>-310353.27482421685</v>
      </c>
    </row>
    <row r="26" spans="2:13" hidden="1" x14ac:dyDescent="0.25">
      <c r="B26" s="1">
        <f t="shared" si="1"/>
        <v>16</v>
      </c>
      <c r="C26" s="6">
        <f t="shared" si="2"/>
        <v>8585043.8116718084</v>
      </c>
      <c r="D26" s="4">
        <f t="shared" si="3"/>
        <v>193163.4857626154</v>
      </c>
      <c r="E26" s="4">
        <f t="shared" si="4"/>
        <v>112189.78906160145</v>
      </c>
      <c r="F26" s="4">
        <f t="shared" si="5"/>
        <v>8472854.0226102062</v>
      </c>
      <c r="H26" s="4">
        <f t="shared" si="0"/>
        <v>5000</v>
      </c>
      <c r="I26" s="4">
        <v>0</v>
      </c>
      <c r="K26" s="12">
        <v>0</v>
      </c>
      <c r="M26" s="6">
        <f t="shared" si="6"/>
        <v>-310353.27482421685</v>
      </c>
    </row>
    <row r="27" spans="2:13" hidden="1" x14ac:dyDescent="0.25">
      <c r="B27" s="1">
        <f t="shared" si="1"/>
        <v>17</v>
      </c>
      <c r="C27" s="6">
        <f t="shared" si="2"/>
        <v>8472854.0226102062</v>
      </c>
      <c r="D27" s="4">
        <f t="shared" si="3"/>
        <v>190639.21550872934</v>
      </c>
      <c r="E27" s="4">
        <f t="shared" si="4"/>
        <v>114714.05931548751</v>
      </c>
      <c r="F27" s="4">
        <f t="shared" si="5"/>
        <v>8358139.9632947184</v>
      </c>
      <c r="H27" s="4">
        <f t="shared" si="0"/>
        <v>5000</v>
      </c>
      <c r="I27" s="4">
        <v>0</v>
      </c>
      <c r="K27" s="12">
        <v>0</v>
      </c>
      <c r="M27" s="6">
        <f t="shared" si="6"/>
        <v>-310353.27482421685</v>
      </c>
    </row>
    <row r="28" spans="2:13" hidden="1" x14ac:dyDescent="0.25">
      <c r="B28" s="1">
        <f t="shared" si="1"/>
        <v>18</v>
      </c>
      <c r="C28" s="6">
        <f t="shared" si="2"/>
        <v>8358139.9632947184</v>
      </c>
      <c r="D28" s="4">
        <f t="shared" si="3"/>
        <v>188058.14917413087</v>
      </c>
      <c r="E28" s="4">
        <f t="shared" si="4"/>
        <v>117295.12565008597</v>
      </c>
      <c r="F28" s="4">
        <f t="shared" si="5"/>
        <v>8240844.8376446329</v>
      </c>
      <c r="H28" s="4">
        <f t="shared" si="0"/>
        <v>5000</v>
      </c>
      <c r="I28" s="4">
        <v>0</v>
      </c>
      <c r="K28" s="12">
        <v>0</v>
      </c>
      <c r="M28" s="6">
        <f t="shared" si="6"/>
        <v>-310353.27482421685</v>
      </c>
    </row>
    <row r="29" spans="2:13" hidden="1" x14ac:dyDescent="0.25">
      <c r="B29" s="1">
        <f t="shared" si="1"/>
        <v>19</v>
      </c>
      <c r="C29" s="6">
        <f t="shared" si="2"/>
        <v>8240844.8376446329</v>
      </c>
      <c r="D29" s="4">
        <f t="shared" si="3"/>
        <v>185419.00884700395</v>
      </c>
      <c r="E29" s="4">
        <f t="shared" si="4"/>
        <v>119934.2659772129</v>
      </c>
      <c r="F29" s="4">
        <f t="shared" si="5"/>
        <v>8120910.5716674197</v>
      </c>
      <c r="H29" s="4">
        <f t="shared" si="0"/>
        <v>5000</v>
      </c>
      <c r="I29" s="4">
        <v>0</v>
      </c>
      <c r="K29" s="12">
        <v>0</v>
      </c>
      <c r="M29" s="6">
        <f t="shared" si="6"/>
        <v>-310353.27482421685</v>
      </c>
    </row>
    <row r="30" spans="2:13" hidden="1" x14ac:dyDescent="0.25">
      <c r="B30" s="1">
        <f t="shared" si="1"/>
        <v>20</v>
      </c>
      <c r="C30" s="6">
        <f t="shared" si="2"/>
        <v>8120910.5716674197</v>
      </c>
      <c r="D30" s="4">
        <f t="shared" si="3"/>
        <v>182720.48786251666</v>
      </c>
      <c r="E30" s="4">
        <f t="shared" si="4"/>
        <v>122632.78696170019</v>
      </c>
      <c r="F30" s="4">
        <f t="shared" si="5"/>
        <v>7998277.7847057199</v>
      </c>
      <c r="H30" s="4">
        <f t="shared" si="0"/>
        <v>5000</v>
      </c>
      <c r="I30" s="4">
        <v>0</v>
      </c>
      <c r="K30" s="12">
        <v>0</v>
      </c>
      <c r="M30" s="6">
        <f t="shared" si="6"/>
        <v>-310353.27482421685</v>
      </c>
    </row>
    <row r="31" spans="2:13" hidden="1" x14ac:dyDescent="0.25">
      <c r="B31" s="1">
        <f t="shared" si="1"/>
        <v>21</v>
      </c>
      <c r="C31" s="6">
        <f t="shared" si="2"/>
        <v>7998277.7847057199</v>
      </c>
      <c r="D31" s="4">
        <f t="shared" si="3"/>
        <v>179961.25015587843</v>
      </c>
      <c r="E31" s="4">
        <f t="shared" si="4"/>
        <v>125392.02466833842</v>
      </c>
      <c r="F31" s="4">
        <f t="shared" si="5"/>
        <v>7872885.7600373812</v>
      </c>
      <c r="H31" s="4">
        <f t="shared" si="0"/>
        <v>5000</v>
      </c>
      <c r="I31" s="4">
        <v>0</v>
      </c>
      <c r="K31" s="12">
        <v>0</v>
      </c>
      <c r="M31" s="6">
        <f t="shared" si="6"/>
        <v>-310353.27482421685</v>
      </c>
    </row>
    <row r="32" spans="2:13" hidden="1" x14ac:dyDescent="0.25">
      <c r="B32" s="1">
        <f t="shared" si="1"/>
        <v>22</v>
      </c>
      <c r="C32" s="6">
        <f t="shared" si="2"/>
        <v>7872885.7600373812</v>
      </c>
      <c r="D32" s="4">
        <f t="shared" si="3"/>
        <v>177139.92960084078</v>
      </c>
      <c r="E32" s="4">
        <f t="shared" si="4"/>
        <v>128213.34522337606</v>
      </c>
      <c r="F32" s="4">
        <f t="shared" si="5"/>
        <v>7744672.4148140047</v>
      </c>
      <c r="H32" s="4">
        <f t="shared" si="0"/>
        <v>5000</v>
      </c>
      <c r="I32" s="4">
        <v>0</v>
      </c>
      <c r="K32" s="12">
        <v>0</v>
      </c>
      <c r="M32" s="6">
        <f t="shared" si="6"/>
        <v>-310353.27482421685</v>
      </c>
    </row>
    <row r="33" spans="2:13" hidden="1" x14ac:dyDescent="0.25">
      <c r="B33" s="1">
        <f t="shared" si="1"/>
        <v>23</v>
      </c>
      <c r="C33" s="6">
        <f t="shared" si="2"/>
        <v>7744672.4148140047</v>
      </c>
      <c r="D33" s="4">
        <f t="shared" si="3"/>
        <v>174255.12933331484</v>
      </c>
      <c r="E33" s="4">
        <f t="shared" si="4"/>
        <v>131098.14549090201</v>
      </c>
      <c r="F33" s="4">
        <f t="shared" si="5"/>
        <v>7613574.2693231031</v>
      </c>
      <c r="H33" s="4">
        <f t="shared" si="0"/>
        <v>5000</v>
      </c>
      <c r="I33" s="4">
        <v>0</v>
      </c>
      <c r="K33" s="12">
        <v>0</v>
      </c>
      <c r="M33" s="6">
        <f t="shared" si="6"/>
        <v>-310353.27482421685</v>
      </c>
    </row>
    <row r="34" spans="2:13" hidden="1" x14ac:dyDescent="0.25">
      <c r="B34" s="1">
        <f t="shared" si="1"/>
        <v>24</v>
      </c>
      <c r="C34" s="6">
        <f t="shared" si="2"/>
        <v>7613574.2693231031</v>
      </c>
      <c r="D34" s="4">
        <f t="shared" si="3"/>
        <v>171305.42105976955</v>
      </c>
      <c r="E34" s="4">
        <f t="shared" si="4"/>
        <v>134047.8537644473</v>
      </c>
      <c r="F34" s="4">
        <f t="shared" si="5"/>
        <v>7479526.4155586557</v>
      </c>
      <c r="H34" s="4">
        <f t="shared" si="0"/>
        <v>5000</v>
      </c>
      <c r="I34" s="4">
        <v>0</v>
      </c>
      <c r="K34" s="12">
        <v>0</v>
      </c>
      <c r="M34" s="6">
        <f t="shared" si="6"/>
        <v>-310353.27482421685</v>
      </c>
    </row>
    <row r="35" spans="2:13" hidden="1" x14ac:dyDescent="0.25">
      <c r="B35" s="1">
        <f t="shared" si="1"/>
        <v>25</v>
      </c>
      <c r="C35" s="6">
        <f t="shared" si="2"/>
        <v>7479526.4155586557</v>
      </c>
      <c r="D35" s="4">
        <f t="shared" si="3"/>
        <v>168289.3443500695</v>
      </c>
      <c r="E35" s="4">
        <f t="shared" si="4"/>
        <v>137063.93047414735</v>
      </c>
      <c r="F35" s="4">
        <f t="shared" si="5"/>
        <v>7342462.4850845085</v>
      </c>
      <c r="H35" s="4">
        <f t="shared" si="0"/>
        <v>5000</v>
      </c>
      <c r="I35" s="4">
        <v>0</v>
      </c>
      <c r="K35" s="12">
        <v>0</v>
      </c>
      <c r="M35" s="6">
        <f t="shared" si="6"/>
        <v>-310353.27482421685</v>
      </c>
    </row>
    <row r="36" spans="2:13" hidden="1" x14ac:dyDescent="0.25">
      <c r="B36" s="1">
        <f t="shared" si="1"/>
        <v>26</v>
      </c>
      <c r="C36" s="6">
        <f t="shared" si="2"/>
        <v>7342462.4850845085</v>
      </c>
      <c r="D36" s="4">
        <f t="shared" si="3"/>
        <v>165205.40591440117</v>
      </c>
      <c r="E36" s="4">
        <f t="shared" si="4"/>
        <v>140147.86890981568</v>
      </c>
      <c r="F36" s="4">
        <f t="shared" si="5"/>
        <v>7202314.6161746932</v>
      </c>
      <c r="H36" s="4">
        <f t="shared" si="0"/>
        <v>5000</v>
      </c>
      <c r="I36" s="4">
        <v>0</v>
      </c>
      <c r="K36" s="12">
        <v>0</v>
      </c>
      <c r="M36" s="6">
        <f t="shared" si="6"/>
        <v>-310353.27482421685</v>
      </c>
    </row>
    <row r="37" spans="2:13" hidden="1" x14ac:dyDescent="0.25">
      <c r="B37" s="1">
        <f t="shared" si="1"/>
        <v>27</v>
      </c>
      <c r="C37" s="6">
        <f t="shared" si="2"/>
        <v>7202314.6161746932</v>
      </c>
      <c r="D37" s="4">
        <f t="shared" si="3"/>
        <v>162052.07886393034</v>
      </c>
      <c r="E37" s="4">
        <f t="shared" si="4"/>
        <v>143301.19596028651</v>
      </c>
      <c r="F37" s="4">
        <f t="shared" si="5"/>
        <v>7059013.4202144071</v>
      </c>
      <c r="H37" s="4">
        <f t="shared" si="0"/>
        <v>5000</v>
      </c>
      <c r="I37" s="4">
        <v>0</v>
      </c>
      <c r="K37" s="12">
        <v>0</v>
      </c>
      <c r="M37" s="6">
        <f t="shared" si="6"/>
        <v>-310353.27482421685</v>
      </c>
    </row>
    <row r="38" spans="2:13" hidden="1" x14ac:dyDescent="0.25">
      <c r="B38" s="1">
        <f t="shared" si="1"/>
        <v>28</v>
      </c>
      <c r="C38" s="6">
        <f t="shared" si="2"/>
        <v>7059013.4202144071</v>
      </c>
      <c r="D38" s="4">
        <f t="shared" si="3"/>
        <v>158827.80195482392</v>
      </c>
      <c r="E38" s="4">
        <f t="shared" si="4"/>
        <v>146525.47286939292</v>
      </c>
      <c r="F38" s="4">
        <f t="shared" si="5"/>
        <v>6912487.9473450147</v>
      </c>
      <c r="H38" s="4">
        <f t="shared" si="0"/>
        <v>5000</v>
      </c>
      <c r="I38" s="4">
        <v>0</v>
      </c>
      <c r="K38" s="12">
        <v>0</v>
      </c>
      <c r="M38" s="6">
        <f t="shared" si="6"/>
        <v>-310353.27482421685</v>
      </c>
    </row>
    <row r="39" spans="2:13" hidden="1" x14ac:dyDescent="0.25">
      <c r="B39" s="1">
        <f t="shared" si="1"/>
        <v>29</v>
      </c>
      <c r="C39" s="6">
        <f t="shared" si="2"/>
        <v>6912487.9473450147</v>
      </c>
      <c r="D39" s="4">
        <f t="shared" si="3"/>
        <v>155530.97881526258</v>
      </c>
      <c r="E39" s="4">
        <f t="shared" si="4"/>
        <v>149822.29600895426</v>
      </c>
      <c r="F39" s="4">
        <f t="shared" si="5"/>
        <v>6762665.6513360608</v>
      </c>
      <c r="H39" s="4">
        <f t="shared" si="0"/>
        <v>5000</v>
      </c>
      <c r="I39" s="4">
        <v>0</v>
      </c>
      <c r="K39" s="12">
        <v>0</v>
      </c>
      <c r="M39" s="6">
        <f t="shared" si="6"/>
        <v>-310353.27482421685</v>
      </c>
    </row>
    <row r="40" spans="2:13" hidden="1" x14ac:dyDescent="0.25">
      <c r="B40" s="1">
        <f t="shared" si="1"/>
        <v>30</v>
      </c>
      <c r="C40" s="6">
        <f t="shared" si="2"/>
        <v>6762665.6513360608</v>
      </c>
      <c r="D40" s="4">
        <f t="shared" si="3"/>
        <v>152159.97715506112</v>
      </c>
      <c r="E40" s="4">
        <f t="shared" si="4"/>
        <v>153193.29766915573</v>
      </c>
      <c r="F40" s="4">
        <f t="shared" si="5"/>
        <v>6609472.3536669053</v>
      </c>
      <c r="H40" s="4">
        <f t="shared" si="0"/>
        <v>5000</v>
      </c>
      <c r="I40" s="4">
        <v>0</v>
      </c>
      <c r="K40" s="12">
        <v>0</v>
      </c>
      <c r="M40" s="6">
        <f t="shared" si="6"/>
        <v>-310353.27482421685</v>
      </c>
    </row>
    <row r="41" spans="2:13" hidden="1" x14ac:dyDescent="0.25">
      <c r="B41" s="1">
        <f t="shared" si="1"/>
        <v>31</v>
      </c>
      <c r="C41" s="6">
        <f t="shared" si="2"/>
        <v>6609472.3536669053</v>
      </c>
      <c r="D41" s="4">
        <f t="shared" si="3"/>
        <v>148713.12795750514</v>
      </c>
      <c r="E41" s="4">
        <f t="shared" si="4"/>
        <v>156640.1468667117</v>
      </c>
      <c r="F41" s="4">
        <f t="shared" si="5"/>
        <v>6452832.2068001935</v>
      </c>
      <c r="H41" s="4">
        <f t="shared" si="0"/>
        <v>5000</v>
      </c>
      <c r="I41" s="4">
        <v>0</v>
      </c>
      <c r="K41" s="12">
        <v>0</v>
      </c>
      <c r="M41" s="6">
        <f t="shared" si="6"/>
        <v>-310353.27482421685</v>
      </c>
    </row>
    <row r="42" spans="2:13" hidden="1" x14ac:dyDescent="0.25">
      <c r="B42" s="1">
        <f t="shared" si="1"/>
        <v>32</v>
      </c>
      <c r="C42" s="6">
        <f t="shared" si="2"/>
        <v>6452832.2068001935</v>
      </c>
      <c r="D42" s="4">
        <f t="shared" si="3"/>
        <v>145188.72465300412</v>
      </c>
      <c r="E42" s="4">
        <f t="shared" si="4"/>
        <v>160164.55017121273</v>
      </c>
      <c r="F42" s="4">
        <f t="shared" si="5"/>
        <v>6292667.6566289812</v>
      </c>
      <c r="H42" s="4">
        <f t="shared" si="0"/>
        <v>5000</v>
      </c>
      <c r="I42" s="4">
        <v>0</v>
      </c>
      <c r="K42" s="12">
        <v>0</v>
      </c>
      <c r="M42" s="6">
        <f t="shared" si="6"/>
        <v>-310353.27482421685</v>
      </c>
    </row>
    <row r="43" spans="2:13" hidden="1" x14ac:dyDescent="0.25">
      <c r="B43" s="1">
        <f t="shared" si="1"/>
        <v>33</v>
      </c>
      <c r="C43" s="6">
        <f t="shared" si="2"/>
        <v>6292667.6566289812</v>
      </c>
      <c r="D43" s="4">
        <f t="shared" si="3"/>
        <v>141585.02227415185</v>
      </c>
      <c r="E43" s="4">
        <f t="shared" si="4"/>
        <v>163768.25255006499</v>
      </c>
      <c r="F43" s="4">
        <f t="shared" si="5"/>
        <v>6128899.4040789166</v>
      </c>
      <c r="H43" s="4">
        <f t="shared" ref="H43:H74" si="7">+IF(C43="",0,$F$10*$H$8)</f>
        <v>5000</v>
      </c>
      <c r="I43" s="4">
        <v>0</v>
      </c>
      <c r="K43" s="12">
        <v>0</v>
      </c>
      <c r="M43" s="6">
        <f t="shared" si="6"/>
        <v>-310353.27482421685</v>
      </c>
    </row>
    <row r="44" spans="2:13" hidden="1" x14ac:dyDescent="0.25">
      <c r="B44" s="1">
        <f t="shared" si="1"/>
        <v>34</v>
      </c>
      <c r="C44" s="6">
        <f t="shared" si="2"/>
        <v>6128899.4040789166</v>
      </c>
      <c r="D44" s="4">
        <f t="shared" si="3"/>
        <v>137900.23659177541</v>
      </c>
      <c r="E44" s="4">
        <f t="shared" si="4"/>
        <v>167453.03823244144</v>
      </c>
      <c r="F44" s="4">
        <f t="shared" si="5"/>
        <v>5961446.3658464756</v>
      </c>
      <c r="H44" s="4">
        <f t="shared" si="7"/>
        <v>5000</v>
      </c>
      <c r="I44" s="4">
        <v>0</v>
      </c>
      <c r="K44" s="12">
        <v>0</v>
      </c>
      <c r="M44" s="6">
        <f t="shared" si="6"/>
        <v>-310353.27482421685</v>
      </c>
    </row>
    <row r="45" spans="2:13" hidden="1" x14ac:dyDescent="0.25">
      <c r="B45" s="1">
        <f t="shared" si="1"/>
        <v>35</v>
      </c>
      <c r="C45" s="6">
        <f t="shared" si="2"/>
        <v>5961446.3658464756</v>
      </c>
      <c r="D45" s="4">
        <f t="shared" si="3"/>
        <v>134132.54323154548</v>
      </c>
      <c r="E45" s="4">
        <f t="shared" si="4"/>
        <v>171220.73159267136</v>
      </c>
      <c r="F45" s="4">
        <f t="shared" si="5"/>
        <v>5790225.6342538046</v>
      </c>
      <c r="H45" s="4">
        <f t="shared" si="7"/>
        <v>5000</v>
      </c>
      <c r="I45" s="4">
        <v>0</v>
      </c>
      <c r="K45" s="12">
        <v>0</v>
      </c>
      <c r="M45" s="6">
        <f t="shared" si="6"/>
        <v>-310353.27482421685</v>
      </c>
    </row>
    <row r="46" spans="2:13" hidden="1" x14ac:dyDescent="0.25">
      <c r="B46" s="1">
        <f t="shared" si="1"/>
        <v>36</v>
      </c>
      <c r="C46" s="6">
        <f t="shared" si="2"/>
        <v>5790225.6342538046</v>
      </c>
      <c r="D46" s="4">
        <f t="shared" si="3"/>
        <v>130280.0767707104</v>
      </c>
      <c r="E46" s="4">
        <f t="shared" si="4"/>
        <v>175073.19805350644</v>
      </c>
      <c r="F46" s="4">
        <f t="shared" si="5"/>
        <v>5615152.4362002984</v>
      </c>
      <c r="H46" s="4">
        <f t="shared" si="7"/>
        <v>5000</v>
      </c>
      <c r="I46" s="4">
        <v>0</v>
      </c>
      <c r="K46" s="12">
        <v>0</v>
      </c>
      <c r="M46" s="6">
        <f t="shared" si="6"/>
        <v>-310353.27482421685</v>
      </c>
    </row>
    <row r="47" spans="2:13" hidden="1" x14ac:dyDescent="0.25">
      <c r="B47" s="1">
        <f t="shared" si="1"/>
        <v>37</v>
      </c>
      <c r="C47" s="6">
        <f t="shared" si="2"/>
        <v>5615152.4362002984</v>
      </c>
      <c r="D47" s="4">
        <f t="shared" si="3"/>
        <v>126340.92981450651</v>
      </c>
      <c r="E47" s="4">
        <f t="shared" si="4"/>
        <v>179012.34500971035</v>
      </c>
      <c r="F47" s="4">
        <f t="shared" si="5"/>
        <v>5436140.0911905877</v>
      </c>
      <c r="H47" s="4">
        <f t="shared" si="7"/>
        <v>5000</v>
      </c>
      <c r="I47" s="4">
        <v>0</v>
      </c>
      <c r="K47" s="12">
        <v>0</v>
      </c>
      <c r="M47" s="6">
        <f t="shared" si="6"/>
        <v>-310353.27482421685</v>
      </c>
    </row>
    <row r="48" spans="2:13" hidden="1" x14ac:dyDescent="0.25">
      <c r="B48" s="1">
        <f t="shared" si="1"/>
        <v>38</v>
      </c>
      <c r="C48" s="6">
        <f t="shared" si="2"/>
        <v>5436140.0911905877</v>
      </c>
      <c r="D48" s="4">
        <f t="shared" si="3"/>
        <v>122313.15205178803</v>
      </c>
      <c r="E48" s="4">
        <f t="shared" si="4"/>
        <v>183040.12277242882</v>
      </c>
      <c r="F48" s="4">
        <f t="shared" si="5"/>
        <v>5253099.9684181586</v>
      </c>
      <c r="H48" s="4">
        <f t="shared" si="7"/>
        <v>5000</v>
      </c>
      <c r="I48" s="4">
        <v>0</v>
      </c>
      <c r="K48" s="12">
        <v>0</v>
      </c>
      <c r="M48" s="6">
        <f t="shared" si="6"/>
        <v>-310353.27482421685</v>
      </c>
    </row>
    <row r="49" spans="2:13" hidden="1" x14ac:dyDescent="0.25">
      <c r="B49" s="1">
        <f t="shared" si="1"/>
        <v>39</v>
      </c>
      <c r="C49" s="6">
        <f t="shared" si="2"/>
        <v>5253099.9684181586</v>
      </c>
      <c r="D49" s="4">
        <f t="shared" si="3"/>
        <v>118194.74928940838</v>
      </c>
      <c r="E49" s="4">
        <f t="shared" si="4"/>
        <v>187158.52553480846</v>
      </c>
      <c r="F49" s="4">
        <f t="shared" si="5"/>
        <v>5065941.44288335</v>
      </c>
      <c r="H49" s="4">
        <f t="shared" si="7"/>
        <v>5000</v>
      </c>
      <c r="I49" s="4">
        <v>0</v>
      </c>
      <c r="K49" s="12">
        <v>0</v>
      </c>
      <c r="M49" s="6">
        <f t="shared" si="6"/>
        <v>-310353.27482421685</v>
      </c>
    </row>
    <row r="50" spans="2:13" hidden="1" x14ac:dyDescent="0.25">
      <c r="B50" s="1">
        <f t="shared" si="1"/>
        <v>40</v>
      </c>
      <c r="C50" s="6">
        <f t="shared" si="2"/>
        <v>5065941.44288335</v>
      </c>
      <c r="D50" s="4">
        <f t="shared" si="3"/>
        <v>113983.68246487519</v>
      </c>
      <c r="E50" s="4">
        <f t="shared" si="4"/>
        <v>191369.59235934165</v>
      </c>
      <c r="F50" s="4">
        <f t="shared" si="5"/>
        <v>4874571.8505240083</v>
      </c>
      <c r="H50" s="4">
        <f t="shared" si="7"/>
        <v>5000</v>
      </c>
      <c r="I50" s="4">
        <v>0</v>
      </c>
      <c r="K50" s="12">
        <v>0</v>
      </c>
      <c r="M50" s="6">
        <f t="shared" si="6"/>
        <v>-310353.27482421685</v>
      </c>
    </row>
    <row r="51" spans="2:13" hidden="1" x14ac:dyDescent="0.25">
      <c r="B51" s="1">
        <f t="shared" si="1"/>
        <v>41</v>
      </c>
      <c r="C51" s="6">
        <f t="shared" si="2"/>
        <v>4874571.8505240083</v>
      </c>
      <c r="D51" s="4">
        <f t="shared" si="3"/>
        <v>109677.86663679002</v>
      </c>
      <c r="E51" s="4">
        <f t="shared" si="4"/>
        <v>195675.40818742683</v>
      </c>
      <c r="F51" s="4">
        <f t="shared" si="5"/>
        <v>4678896.4423365816</v>
      </c>
      <c r="H51" s="4">
        <f t="shared" si="7"/>
        <v>5000</v>
      </c>
      <c r="I51" s="4">
        <v>0</v>
      </c>
      <c r="K51" s="12">
        <v>0</v>
      </c>
      <c r="M51" s="6">
        <f t="shared" si="6"/>
        <v>-310353.27482421685</v>
      </c>
    </row>
    <row r="52" spans="2:13" hidden="1" x14ac:dyDescent="0.25">
      <c r="B52" s="1">
        <f t="shared" si="1"/>
        <v>42</v>
      </c>
      <c r="C52" s="6">
        <f t="shared" si="2"/>
        <v>4678896.4423365816</v>
      </c>
      <c r="D52" s="4">
        <f t="shared" si="3"/>
        <v>105275.16995257292</v>
      </c>
      <c r="E52" s="4">
        <f t="shared" si="4"/>
        <v>200078.10487164394</v>
      </c>
      <c r="F52" s="4">
        <f t="shared" si="5"/>
        <v>4478818.3374649379</v>
      </c>
      <c r="H52" s="4">
        <f t="shared" si="7"/>
        <v>5000</v>
      </c>
      <c r="I52" s="4">
        <v>0</v>
      </c>
      <c r="K52" s="12">
        <v>0</v>
      </c>
      <c r="M52" s="6">
        <f t="shared" si="6"/>
        <v>-310353.27482421685</v>
      </c>
    </row>
    <row r="53" spans="2:13" hidden="1" x14ac:dyDescent="0.25">
      <c r="B53" s="1">
        <f t="shared" si="1"/>
        <v>43</v>
      </c>
      <c r="C53" s="6">
        <f t="shared" si="2"/>
        <v>4478818.3374649379</v>
      </c>
      <c r="D53" s="4">
        <f t="shared" si="3"/>
        <v>100773.41259296094</v>
      </c>
      <c r="E53" s="4">
        <f t="shared" si="4"/>
        <v>204579.86223125592</v>
      </c>
      <c r="F53" s="4">
        <f t="shared" si="5"/>
        <v>4274238.4752336824</v>
      </c>
      <c r="H53" s="4">
        <f t="shared" si="7"/>
        <v>5000</v>
      </c>
      <c r="I53" s="4">
        <v>0</v>
      </c>
      <c r="K53" s="12">
        <v>0</v>
      </c>
      <c r="M53" s="6">
        <f t="shared" si="6"/>
        <v>-310353.27482421685</v>
      </c>
    </row>
    <row r="54" spans="2:13" hidden="1" x14ac:dyDescent="0.25">
      <c r="B54" s="1">
        <f t="shared" si="1"/>
        <v>44</v>
      </c>
      <c r="C54" s="6">
        <f t="shared" si="2"/>
        <v>4274238.4752336824</v>
      </c>
      <c r="D54" s="4">
        <f t="shared" si="3"/>
        <v>96170.365692757696</v>
      </c>
      <c r="E54" s="4">
        <f t="shared" si="4"/>
        <v>209182.90913145914</v>
      </c>
      <c r="F54" s="4">
        <f t="shared" si="5"/>
        <v>4065055.5661022235</v>
      </c>
      <c r="H54" s="4">
        <f t="shared" si="7"/>
        <v>5000</v>
      </c>
      <c r="I54" s="4">
        <v>0</v>
      </c>
      <c r="K54" s="12">
        <v>0</v>
      </c>
      <c r="M54" s="6">
        <f t="shared" si="6"/>
        <v>-310353.27482421685</v>
      </c>
    </row>
    <row r="55" spans="2:13" hidden="1" x14ac:dyDescent="0.25">
      <c r="B55" s="1">
        <f t="shared" si="1"/>
        <v>45</v>
      </c>
      <c r="C55" s="6">
        <f t="shared" si="2"/>
        <v>4065055.5661022235</v>
      </c>
      <c r="D55" s="4">
        <f t="shared" si="3"/>
        <v>91463.750237299886</v>
      </c>
      <c r="E55" s="4">
        <f t="shared" si="4"/>
        <v>213889.52458691696</v>
      </c>
      <c r="F55" s="4">
        <f t="shared" si="5"/>
        <v>3851166.0415153066</v>
      </c>
      <c r="H55" s="4">
        <f t="shared" si="7"/>
        <v>5000</v>
      </c>
      <c r="I55" s="4">
        <v>0</v>
      </c>
      <c r="K55" s="12">
        <v>0</v>
      </c>
      <c r="M55" s="6">
        <f t="shared" si="6"/>
        <v>-310353.27482421685</v>
      </c>
    </row>
    <row r="56" spans="2:13" hidden="1" x14ac:dyDescent="0.25">
      <c r="B56" s="1">
        <f t="shared" si="1"/>
        <v>46</v>
      </c>
      <c r="C56" s="6">
        <f t="shared" si="2"/>
        <v>3851166.0415153066</v>
      </c>
      <c r="D56" s="4">
        <f t="shared" si="3"/>
        <v>86651.235934094264</v>
      </c>
      <c r="E56" s="4">
        <f t="shared" si="4"/>
        <v>218702.03889012258</v>
      </c>
      <c r="F56" s="4">
        <f t="shared" si="5"/>
        <v>3632464.0026251841</v>
      </c>
      <c r="H56" s="4">
        <f t="shared" si="7"/>
        <v>5000</v>
      </c>
      <c r="I56" s="4">
        <v>0</v>
      </c>
      <c r="K56" s="12">
        <v>0</v>
      </c>
      <c r="M56" s="6">
        <f t="shared" si="6"/>
        <v>-310353.27482421685</v>
      </c>
    </row>
    <row r="57" spans="2:13" hidden="1" x14ac:dyDescent="0.25">
      <c r="B57" s="1">
        <f t="shared" si="1"/>
        <v>47</v>
      </c>
      <c r="C57" s="6">
        <f t="shared" si="2"/>
        <v>3632464.0026251841</v>
      </c>
      <c r="D57" s="4">
        <f t="shared" si="3"/>
        <v>81730.440059066517</v>
      </c>
      <c r="E57" s="4">
        <f t="shared" si="4"/>
        <v>223622.83476515033</v>
      </c>
      <c r="F57" s="4">
        <f t="shared" si="5"/>
        <v>3408841.1678600339</v>
      </c>
      <c r="H57" s="4">
        <f t="shared" si="7"/>
        <v>5000</v>
      </c>
      <c r="I57" s="4">
        <v>0</v>
      </c>
      <c r="K57" s="12">
        <v>0</v>
      </c>
      <c r="M57" s="6">
        <f t="shared" si="6"/>
        <v>-310353.27482421685</v>
      </c>
    </row>
    <row r="58" spans="2:13" hidden="1" x14ac:dyDescent="0.25">
      <c r="B58" s="1">
        <f t="shared" si="1"/>
        <v>48</v>
      </c>
      <c r="C58" s="6">
        <f t="shared" si="2"/>
        <v>3408841.1678600339</v>
      </c>
      <c r="D58" s="4">
        <f t="shared" si="3"/>
        <v>76698.926276850645</v>
      </c>
      <c r="E58" s="4">
        <f t="shared" si="4"/>
        <v>228654.34854736621</v>
      </c>
      <c r="F58" s="4">
        <f t="shared" si="5"/>
        <v>3180186.8193126675</v>
      </c>
      <c r="H58" s="4">
        <f t="shared" si="7"/>
        <v>5000</v>
      </c>
      <c r="I58" s="4">
        <v>0</v>
      </c>
      <c r="K58" s="12">
        <v>0</v>
      </c>
      <c r="M58" s="6">
        <f t="shared" si="6"/>
        <v>-310353.27482421685</v>
      </c>
    </row>
    <row r="59" spans="2:13" hidden="1" x14ac:dyDescent="0.25">
      <c r="B59" s="1">
        <f t="shared" si="1"/>
        <v>49</v>
      </c>
      <c r="C59" s="6">
        <f t="shared" si="2"/>
        <v>3180186.8193126675</v>
      </c>
      <c r="D59" s="4">
        <f t="shared" si="3"/>
        <v>71554.203434534909</v>
      </c>
      <c r="E59" s="4">
        <f t="shared" si="4"/>
        <v>233799.07138968195</v>
      </c>
      <c r="F59" s="4">
        <f t="shared" si="5"/>
        <v>2946387.7479229853</v>
      </c>
      <c r="H59" s="4">
        <f t="shared" si="7"/>
        <v>5000</v>
      </c>
      <c r="I59" s="4">
        <v>0</v>
      </c>
      <c r="K59" s="12">
        <v>0</v>
      </c>
      <c r="M59" s="6">
        <f t="shared" si="6"/>
        <v>-310353.27482421685</v>
      </c>
    </row>
    <row r="60" spans="2:13" hidden="1" x14ac:dyDescent="0.25">
      <c r="B60" s="1">
        <f t="shared" si="1"/>
        <v>50</v>
      </c>
      <c r="C60" s="6">
        <f t="shared" si="2"/>
        <v>2946387.7479229853</v>
      </c>
      <c r="D60" s="4">
        <f t="shared" si="3"/>
        <v>66293.724328267068</v>
      </c>
      <c r="E60" s="4">
        <f t="shared" si="4"/>
        <v>239059.55049594978</v>
      </c>
      <c r="F60" s="4">
        <f t="shared" si="5"/>
        <v>2707328.1974270358</v>
      </c>
      <c r="H60" s="4">
        <f t="shared" si="7"/>
        <v>5000</v>
      </c>
      <c r="I60" s="4">
        <v>0</v>
      </c>
      <c r="K60" s="12">
        <v>0</v>
      </c>
      <c r="M60" s="6">
        <f t="shared" si="6"/>
        <v>-310353.27482421685</v>
      </c>
    </row>
    <row r="61" spans="2:13" hidden="1" x14ac:dyDescent="0.25">
      <c r="B61" s="1">
        <f t="shared" si="1"/>
        <v>51</v>
      </c>
      <c r="C61" s="6">
        <f t="shared" si="2"/>
        <v>2707328.1974270358</v>
      </c>
      <c r="D61" s="4">
        <f t="shared" si="3"/>
        <v>60914.88444210821</v>
      </c>
      <c r="E61" s="4">
        <f t="shared" si="4"/>
        <v>244438.39038210863</v>
      </c>
      <c r="F61" s="4">
        <f t="shared" si="5"/>
        <v>2462889.807044927</v>
      </c>
      <c r="H61" s="4">
        <f t="shared" si="7"/>
        <v>5000</v>
      </c>
      <c r="I61" s="4">
        <v>0</v>
      </c>
      <c r="K61" s="12">
        <v>0</v>
      </c>
      <c r="M61" s="6">
        <f t="shared" si="6"/>
        <v>-310353.27482421685</v>
      </c>
    </row>
    <row r="62" spans="2:13" hidden="1" x14ac:dyDescent="0.25">
      <c r="B62" s="1">
        <f t="shared" si="1"/>
        <v>52</v>
      </c>
      <c r="C62" s="6">
        <f t="shared" si="2"/>
        <v>2462889.807044927</v>
      </c>
      <c r="D62" s="4">
        <f t="shared" si="3"/>
        <v>55415.020658510774</v>
      </c>
      <c r="E62" s="4">
        <f t="shared" si="4"/>
        <v>249938.25416570608</v>
      </c>
      <c r="F62" s="4">
        <f t="shared" si="5"/>
        <v>2212951.5528792208</v>
      </c>
      <c r="H62" s="4">
        <f t="shared" si="7"/>
        <v>5000</v>
      </c>
      <c r="I62" s="4">
        <v>0</v>
      </c>
      <c r="K62" s="12">
        <v>0</v>
      </c>
      <c r="M62" s="6">
        <f t="shared" si="6"/>
        <v>-310353.27482421685</v>
      </c>
    </row>
    <row r="63" spans="2:13" hidden="1" x14ac:dyDescent="0.25">
      <c r="B63" s="1">
        <f t="shared" si="1"/>
        <v>53</v>
      </c>
      <c r="C63" s="6">
        <f t="shared" si="2"/>
        <v>2212951.5528792208</v>
      </c>
      <c r="D63" s="4">
        <f t="shared" si="3"/>
        <v>49791.409939782388</v>
      </c>
      <c r="E63" s="4">
        <f t="shared" si="4"/>
        <v>255561.86488443444</v>
      </c>
      <c r="F63" s="4">
        <f t="shared" si="5"/>
        <v>1957389.6879947863</v>
      </c>
      <c r="H63" s="4">
        <f t="shared" si="7"/>
        <v>5000</v>
      </c>
      <c r="I63" s="4">
        <v>0</v>
      </c>
      <c r="K63" s="12">
        <v>0</v>
      </c>
      <c r="M63" s="6">
        <f t="shared" si="6"/>
        <v>-310353.27482421685</v>
      </c>
    </row>
    <row r="64" spans="2:13" hidden="1" x14ac:dyDescent="0.25">
      <c r="B64" s="1">
        <f t="shared" si="1"/>
        <v>54</v>
      </c>
      <c r="C64" s="6">
        <f t="shared" si="2"/>
        <v>1957389.6879947863</v>
      </c>
      <c r="D64" s="4">
        <f t="shared" si="3"/>
        <v>44041.267979882621</v>
      </c>
      <c r="E64" s="4">
        <f t="shared" si="4"/>
        <v>261312.00684433422</v>
      </c>
      <c r="F64" s="4">
        <f t="shared" si="5"/>
        <v>1696077.681150452</v>
      </c>
      <c r="H64" s="4">
        <f t="shared" si="7"/>
        <v>5000</v>
      </c>
      <c r="I64" s="4">
        <v>0</v>
      </c>
      <c r="K64" s="12">
        <v>0</v>
      </c>
      <c r="M64" s="6">
        <f t="shared" si="6"/>
        <v>-310353.27482421685</v>
      </c>
    </row>
    <row r="65" spans="2:13" hidden="1" x14ac:dyDescent="0.25">
      <c r="B65" s="1">
        <f t="shared" si="1"/>
        <v>55</v>
      </c>
      <c r="C65" s="6">
        <f t="shared" si="2"/>
        <v>1696077.681150452</v>
      </c>
      <c r="D65" s="4">
        <f t="shared" si="3"/>
        <v>38161.747825885112</v>
      </c>
      <c r="E65" s="4">
        <f t="shared" si="4"/>
        <v>267191.52699833171</v>
      </c>
      <c r="F65" s="4">
        <f t="shared" si="5"/>
        <v>1428886.1541521202</v>
      </c>
      <c r="H65" s="4">
        <f t="shared" si="7"/>
        <v>5000</v>
      </c>
      <c r="I65" s="4">
        <v>0</v>
      </c>
      <c r="K65" s="12">
        <v>0</v>
      </c>
      <c r="M65" s="6">
        <f t="shared" si="6"/>
        <v>-310353.27482421685</v>
      </c>
    </row>
    <row r="66" spans="2:13" hidden="1" x14ac:dyDescent="0.25">
      <c r="B66" s="1">
        <f t="shared" si="1"/>
        <v>56</v>
      </c>
      <c r="C66" s="6">
        <f t="shared" si="2"/>
        <v>1428886.1541521202</v>
      </c>
      <c r="D66" s="4">
        <f t="shared" si="3"/>
        <v>32149.938468422653</v>
      </c>
      <c r="E66" s="4">
        <f t="shared" si="4"/>
        <v>273203.33635579422</v>
      </c>
      <c r="F66" s="4">
        <f t="shared" si="5"/>
        <v>1155682.817796326</v>
      </c>
      <c r="H66" s="4">
        <f t="shared" si="7"/>
        <v>5000</v>
      </c>
      <c r="I66" s="4">
        <v>0</v>
      </c>
      <c r="K66" s="12">
        <v>0</v>
      </c>
      <c r="M66" s="6">
        <f t="shared" si="6"/>
        <v>-310353.27482421685</v>
      </c>
    </row>
    <row r="67" spans="2:13" hidden="1" x14ac:dyDescent="0.25">
      <c r="B67" s="1">
        <f t="shared" si="1"/>
        <v>57</v>
      </c>
      <c r="C67" s="6">
        <f t="shared" si="2"/>
        <v>1155682.817796326</v>
      </c>
      <c r="D67" s="4">
        <f t="shared" si="3"/>
        <v>26002.863400417293</v>
      </c>
      <c r="E67" s="4">
        <f t="shared" si="4"/>
        <v>279350.41142379958</v>
      </c>
      <c r="F67" s="4">
        <f t="shared" si="5"/>
        <v>876332.40637252643</v>
      </c>
      <c r="H67" s="4">
        <f t="shared" si="7"/>
        <v>5000</v>
      </c>
      <c r="I67" s="4">
        <v>0</v>
      </c>
      <c r="K67" s="12">
        <v>0</v>
      </c>
      <c r="M67" s="6">
        <f t="shared" si="6"/>
        <v>-310353.27482421685</v>
      </c>
    </row>
    <row r="68" spans="2:13" hidden="1" x14ac:dyDescent="0.25">
      <c r="B68" s="1">
        <f t="shared" si="1"/>
        <v>58</v>
      </c>
      <c r="C68" s="6">
        <f t="shared" si="2"/>
        <v>876332.40637252643</v>
      </c>
      <c r="D68" s="4">
        <f t="shared" si="3"/>
        <v>19717.479143381814</v>
      </c>
      <c r="E68" s="4">
        <f t="shared" si="4"/>
        <v>285635.79568083503</v>
      </c>
      <c r="F68" s="4">
        <f t="shared" si="5"/>
        <v>590696.6106916914</v>
      </c>
      <c r="H68" s="4">
        <f t="shared" si="7"/>
        <v>5000</v>
      </c>
      <c r="I68" s="4">
        <v>0</v>
      </c>
      <c r="K68" s="12">
        <v>0</v>
      </c>
      <c r="M68" s="6">
        <f t="shared" si="6"/>
        <v>-310353.27482421685</v>
      </c>
    </row>
    <row r="69" spans="2:13" hidden="1" x14ac:dyDescent="0.25">
      <c r="B69" s="1">
        <f t="shared" si="1"/>
        <v>59</v>
      </c>
      <c r="C69" s="6">
        <f t="shared" si="2"/>
        <v>590696.6106916914</v>
      </c>
      <c r="D69" s="4">
        <f t="shared" si="3"/>
        <v>13290.673740563036</v>
      </c>
      <c r="E69" s="4">
        <f t="shared" si="4"/>
        <v>292062.6010836538</v>
      </c>
      <c r="F69" s="4">
        <f t="shared" si="5"/>
        <v>298634.0096080376</v>
      </c>
      <c r="H69" s="4">
        <f t="shared" si="7"/>
        <v>5000</v>
      </c>
      <c r="I69" s="4">
        <v>0</v>
      </c>
      <c r="K69" s="12">
        <v>0</v>
      </c>
      <c r="M69" s="6">
        <f t="shared" si="6"/>
        <v>-310353.27482421685</v>
      </c>
    </row>
    <row r="70" spans="2:13" hidden="1" x14ac:dyDescent="0.25">
      <c r="B70" s="1">
        <f t="shared" si="1"/>
        <v>60</v>
      </c>
      <c r="C70" s="6">
        <f t="shared" si="2"/>
        <v>298634.0096080376</v>
      </c>
      <c r="D70" s="4">
        <f t="shared" si="3"/>
        <v>6719.2652161808355</v>
      </c>
      <c r="E70" s="4">
        <f t="shared" si="4"/>
        <v>298634.00960803602</v>
      </c>
      <c r="F70" s="4">
        <f t="shared" si="5"/>
        <v>0</v>
      </c>
      <c r="H70" s="4">
        <f t="shared" si="7"/>
        <v>5000</v>
      </c>
      <c r="I70" s="4">
        <v>0</v>
      </c>
      <c r="K70" s="12">
        <v>0</v>
      </c>
      <c r="M70" s="6">
        <f t="shared" si="6"/>
        <v>-310353.27482421685</v>
      </c>
    </row>
    <row r="71" spans="2:13" hidden="1" x14ac:dyDescent="0.25">
      <c r="B71" s="1">
        <f t="shared" si="1"/>
        <v>61</v>
      </c>
      <c r="C71" s="6" t="str">
        <f t="shared" si="2"/>
        <v/>
      </c>
      <c r="D71" s="4" t="str">
        <f t="shared" si="3"/>
        <v/>
      </c>
      <c r="E71" s="4" t="str">
        <f t="shared" si="4"/>
        <v/>
      </c>
      <c r="F71" s="4" t="str">
        <f t="shared" si="5"/>
        <v/>
      </c>
      <c r="H71" s="4">
        <f t="shared" si="7"/>
        <v>0</v>
      </c>
      <c r="I71" s="4">
        <v>0</v>
      </c>
      <c r="K71" s="12">
        <v>0</v>
      </c>
      <c r="M71" s="6" t="str">
        <f t="shared" si="6"/>
        <v/>
      </c>
    </row>
    <row r="72" spans="2:13" hidden="1" x14ac:dyDescent="0.25">
      <c r="B72" s="1">
        <f t="shared" si="1"/>
        <v>62</v>
      </c>
      <c r="C72" s="6" t="str">
        <f t="shared" si="2"/>
        <v/>
      </c>
      <c r="D72" s="4" t="str">
        <f t="shared" si="3"/>
        <v/>
      </c>
      <c r="E72" s="4" t="str">
        <f t="shared" si="4"/>
        <v/>
      </c>
      <c r="F72" s="4" t="str">
        <f t="shared" si="5"/>
        <v/>
      </c>
      <c r="H72" s="4">
        <f t="shared" si="7"/>
        <v>0</v>
      </c>
      <c r="I72" s="4">
        <v>0</v>
      </c>
      <c r="K72" s="12">
        <v>0</v>
      </c>
      <c r="M72" s="6" t="str">
        <f t="shared" si="6"/>
        <v/>
      </c>
    </row>
    <row r="73" spans="2:13" hidden="1" x14ac:dyDescent="0.25">
      <c r="B73" s="1">
        <f t="shared" si="1"/>
        <v>63</v>
      </c>
      <c r="C73" s="6" t="str">
        <f t="shared" si="2"/>
        <v/>
      </c>
      <c r="D73" s="4" t="str">
        <f t="shared" si="3"/>
        <v/>
      </c>
      <c r="E73" s="4" t="str">
        <f t="shared" si="4"/>
        <v/>
      </c>
      <c r="F73" s="4" t="str">
        <f t="shared" si="5"/>
        <v/>
      </c>
      <c r="H73" s="4">
        <f t="shared" si="7"/>
        <v>0</v>
      </c>
      <c r="I73" s="4">
        <v>0</v>
      </c>
      <c r="K73" s="12">
        <v>0</v>
      </c>
      <c r="M73" s="6" t="str">
        <f t="shared" si="6"/>
        <v/>
      </c>
    </row>
    <row r="74" spans="2:13" hidden="1" x14ac:dyDescent="0.25">
      <c r="B74" s="1">
        <f t="shared" si="1"/>
        <v>64</v>
      </c>
      <c r="C74" s="6" t="str">
        <f t="shared" si="2"/>
        <v/>
      </c>
      <c r="D74" s="4" t="str">
        <f t="shared" si="3"/>
        <v/>
      </c>
      <c r="E74" s="4" t="str">
        <f t="shared" si="4"/>
        <v/>
      </c>
      <c r="F74" s="4" t="str">
        <f t="shared" si="5"/>
        <v/>
      </c>
      <c r="H74" s="4">
        <f t="shared" si="7"/>
        <v>0</v>
      </c>
      <c r="I74" s="4">
        <v>0</v>
      </c>
      <c r="K74" s="12">
        <v>0</v>
      </c>
      <c r="M74" s="6" t="str">
        <f t="shared" si="6"/>
        <v/>
      </c>
    </row>
    <row r="75" spans="2:13" hidden="1" x14ac:dyDescent="0.25">
      <c r="B75" s="1">
        <f t="shared" si="1"/>
        <v>65</v>
      </c>
      <c r="C75" s="6" t="str">
        <f t="shared" si="2"/>
        <v/>
      </c>
      <c r="D75" s="4" t="str">
        <f t="shared" si="3"/>
        <v/>
      </c>
      <c r="E75" s="4" t="str">
        <f t="shared" si="4"/>
        <v/>
      </c>
      <c r="F75" s="4" t="str">
        <f t="shared" si="5"/>
        <v/>
      </c>
      <c r="H75" s="4">
        <f t="shared" ref="H75:H106" si="8">+IF(C75="",0,$F$10*$H$8)</f>
        <v>0</v>
      </c>
      <c r="I75" s="4">
        <v>0</v>
      </c>
      <c r="K75" s="12">
        <v>0</v>
      </c>
      <c r="M75" s="6" t="str">
        <f t="shared" si="6"/>
        <v/>
      </c>
    </row>
    <row r="76" spans="2:13" hidden="1" x14ac:dyDescent="0.25">
      <c r="B76" s="1">
        <f t="shared" ref="B76:B139" si="9">+B75+1</f>
        <v>66</v>
      </c>
      <c r="C76" s="6" t="str">
        <f t="shared" ref="C76:C139" si="10">+IF(F75&gt;0,F75,"")</f>
        <v/>
      </c>
      <c r="D76" s="4" t="str">
        <f t="shared" ref="D76:D139" si="11">IFERROR(C76*$D$2,"")</f>
        <v/>
      </c>
      <c r="E76" s="4" t="str">
        <f t="shared" ref="E76:E139" si="12">IFERROR(-$C$5-D76,"")</f>
        <v/>
      </c>
      <c r="F76" s="4" t="str">
        <f t="shared" ref="F76:F139" si="13">+IFERROR(IF(C76-E76&lt;1,0,C76-E76),"")</f>
        <v/>
      </c>
      <c r="H76" s="4">
        <f t="shared" si="8"/>
        <v>0</v>
      </c>
      <c r="I76" s="4">
        <v>0</v>
      </c>
      <c r="K76" s="12">
        <v>0</v>
      </c>
      <c r="M76" s="6" t="str">
        <f t="shared" ref="M76:M139" si="14">IFERROR(-D76-E76-H76-I76-K76,"")</f>
        <v/>
      </c>
    </row>
    <row r="77" spans="2:13" hidden="1" x14ac:dyDescent="0.25">
      <c r="B77" s="1">
        <f t="shared" si="9"/>
        <v>67</v>
      </c>
      <c r="C77" s="6" t="str">
        <f t="shared" si="10"/>
        <v/>
      </c>
      <c r="D77" s="4" t="str">
        <f t="shared" si="11"/>
        <v/>
      </c>
      <c r="E77" s="4" t="str">
        <f t="shared" si="12"/>
        <v/>
      </c>
      <c r="F77" s="4" t="str">
        <f t="shared" si="13"/>
        <v/>
      </c>
      <c r="H77" s="4">
        <f t="shared" si="8"/>
        <v>0</v>
      </c>
      <c r="I77" s="4">
        <v>0</v>
      </c>
      <c r="K77" s="12">
        <v>0</v>
      </c>
      <c r="M77" s="6" t="str">
        <f t="shared" si="14"/>
        <v/>
      </c>
    </row>
    <row r="78" spans="2:13" hidden="1" x14ac:dyDescent="0.25">
      <c r="B78" s="1">
        <f t="shared" si="9"/>
        <v>68</v>
      </c>
      <c r="C78" s="6" t="str">
        <f t="shared" si="10"/>
        <v/>
      </c>
      <c r="D78" s="4" t="str">
        <f t="shared" si="11"/>
        <v/>
      </c>
      <c r="E78" s="4" t="str">
        <f t="shared" si="12"/>
        <v/>
      </c>
      <c r="F78" s="4" t="str">
        <f t="shared" si="13"/>
        <v/>
      </c>
      <c r="H78" s="4">
        <f t="shared" si="8"/>
        <v>0</v>
      </c>
      <c r="I78" s="4">
        <v>0</v>
      </c>
      <c r="K78" s="12">
        <v>0</v>
      </c>
      <c r="M78" s="6" t="str">
        <f t="shared" si="14"/>
        <v/>
      </c>
    </row>
    <row r="79" spans="2:13" hidden="1" x14ac:dyDescent="0.25">
      <c r="B79" s="1">
        <f t="shared" si="9"/>
        <v>69</v>
      </c>
      <c r="C79" s="6" t="str">
        <f t="shared" si="10"/>
        <v/>
      </c>
      <c r="D79" s="4" t="str">
        <f t="shared" si="11"/>
        <v/>
      </c>
      <c r="E79" s="4" t="str">
        <f t="shared" si="12"/>
        <v/>
      </c>
      <c r="F79" s="4" t="str">
        <f t="shared" si="13"/>
        <v/>
      </c>
      <c r="H79" s="4">
        <f t="shared" si="8"/>
        <v>0</v>
      </c>
      <c r="I79" s="4">
        <v>0</v>
      </c>
      <c r="K79" s="12">
        <v>0</v>
      </c>
      <c r="M79" s="6" t="str">
        <f t="shared" si="14"/>
        <v/>
      </c>
    </row>
    <row r="80" spans="2:13" hidden="1" x14ac:dyDescent="0.25">
      <c r="B80" s="1">
        <f t="shared" si="9"/>
        <v>70</v>
      </c>
      <c r="C80" s="6" t="str">
        <f t="shared" si="10"/>
        <v/>
      </c>
      <c r="D80" s="4" t="str">
        <f t="shared" si="11"/>
        <v/>
      </c>
      <c r="E80" s="4" t="str">
        <f t="shared" si="12"/>
        <v/>
      </c>
      <c r="F80" s="4" t="str">
        <f t="shared" si="13"/>
        <v/>
      </c>
      <c r="H80" s="4">
        <f t="shared" si="8"/>
        <v>0</v>
      </c>
      <c r="I80" s="4">
        <v>0</v>
      </c>
      <c r="K80" s="12">
        <v>0</v>
      </c>
      <c r="M80" s="6" t="str">
        <f t="shared" si="14"/>
        <v/>
      </c>
    </row>
    <row r="81" spans="2:13" hidden="1" x14ac:dyDescent="0.25">
      <c r="B81" s="1">
        <f t="shared" si="9"/>
        <v>71</v>
      </c>
      <c r="C81" s="6" t="str">
        <f t="shared" si="10"/>
        <v/>
      </c>
      <c r="D81" s="4" t="str">
        <f t="shared" si="11"/>
        <v/>
      </c>
      <c r="E81" s="4" t="str">
        <f t="shared" si="12"/>
        <v/>
      </c>
      <c r="F81" s="4" t="str">
        <f t="shared" si="13"/>
        <v/>
      </c>
      <c r="H81" s="4">
        <f t="shared" si="8"/>
        <v>0</v>
      </c>
      <c r="I81" s="4">
        <v>0</v>
      </c>
      <c r="K81" s="12">
        <v>0</v>
      </c>
      <c r="M81" s="6" t="str">
        <f t="shared" si="14"/>
        <v/>
      </c>
    </row>
    <row r="82" spans="2:13" hidden="1" x14ac:dyDescent="0.25">
      <c r="B82" s="1">
        <f t="shared" si="9"/>
        <v>72</v>
      </c>
      <c r="C82" s="6" t="str">
        <f t="shared" si="10"/>
        <v/>
      </c>
      <c r="D82" s="4" t="str">
        <f t="shared" si="11"/>
        <v/>
      </c>
      <c r="E82" s="4" t="str">
        <f t="shared" si="12"/>
        <v/>
      </c>
      <c r="F82" s="4" t="str">
        <f t="shared" si="13"/>
        <v/>
      </c>
      <c r="H82" s="4">
        <f t="shared" si="8"/>
        <v>0</v>
      </c>
      <c r="I82" s="4">
        <v>0</v>
      </c>
      <c r="K82" s="12">
        <v>0</v>
      </c>
      <c r="M82" s="6" t="str">
        <f t="shared" si="14"/>
        <v/>
      </c>
    </row>
    <row r="83" spans="2:13" hidden="1" x14ac:dyDescent="0.25">
      <c r="B83" s="1">
        <f t="shared" si="9"/>
        <v>73</v>
      </c>
      <c r="C83" s="6" t="str">
        <f t="shared" si="10"/>
        <v/>
      </c>
      <c r="D83" s="4" t="str">
        <f t="shared" si="11"/>
        <v/>
      </c>
      <c r="E83" s="4" t="str">
        <f t="shared" si="12"/>
        <v/>
      </c>
      <c r="F83" s="4" t="str">
        <f t="shared" si="13"/>
        <v/>
      </c>
      <c r="H83" s="4">
        <f t="shared" si="8"/>
        <v>0</v>
      </c>
      <c r="I83" s="4">
        <v>0</v>
      </c>
      <c r="K83" s="12">
        <v>0</v>
      </c>
      <c r="M83" s="6" t="str">
        <f t="shared" si="14"/>
        <v/>
      </c>
    </row>
    <row r="84" spans="2:13" hidden="1" x14ac:dyDescent="0.25">
      <c r="B84" s="1">
        <f t="shared" si="9"/>
        <v>74</v>
      </c>
      <c r="C84" s="6" t="str">
        <f t="shared" si="10"/>
        <v/>
      </c>
      <c r="D84" s="4" t="str">
        <f t="shared" si="11"/>
        <v/>
      </c>
      <c r="E84" s="4" t="str">
        <f t="shared" si="12"/>
        <v/>
      </c>
      <c r="F84" s="4" t="str">
        <f t="shared" si="13"/>
        <v/>
      </c>
      <c r="H84" s="4">
        <f t="shared" si="8"/>
        <v>0</v>
      </c>
      <c r="I84" s="4">
        <v>0</v>
      </c>
      <c r="K84" s="12">
        <v>0</v>
      </c>
      <c r="M84" s="6" t="str">
        <f t="shared" si="14"/>
        <v/>
      </c>
    </row>
    <row r="85" spans="2:13" hidden="1" x14ac:dyDescent="0.25">
      <c r="B85" s="1">
        <f t="shared" si="9"/>
        <v>75</v>
      </c>
      <c r="C85" s="6" t="str">
        <f t="shared" si="10"/>
        <v/>
      </c>
      <c r="D85" s="4" t="str">
        <f t="shared" si="11"/>
        <v/>
      </c>
      <c r="E85" s="4" t="str">
        <f t="shared" si="12"/>
        <v/>
      </c>
      <c r="F85" s="4" t="str">
        <f t="shared" si="13"/>
        <v/>
      </c>
      <c r="H85" s="4">
        <f t="shared" si="8"/>
        <v>0</v>
      </c>
      <c r="I85" s="4">
        <v>0</v>
      </c>
      <c r="K85" s="12">
        <v>0</v>
      </c>
      <c r="M85" s="6" t="str">
        <f t="shared" si="14"/>
        <v/>
      </c>
    </row>
    <row r="86" spans="2:13" hidden="1" x14ac:dyDescent="0.25">
      <c r="B86" s="1">
        <f t="shared" si="9"/>
        <v>76</v>
      </c>
      <c r="C86" s="6" t="str">
        <f t="shared" si="10"/>
        <v/>
      </c>
      <c r="D86" s="4" t="str">
        <f t="shared" si="11"/>
        <v/>
      </c>
      <c r="E86" s="4" t="str">
        <f t="shared" si="12"/>
        <v/>
      </c>
      <c r="F86" s="4" t="str">
        <f t="shared" si="13"/>
        <v/>
      </c>
      <c r="H86" s="4">
        <f t="shared" si="8"/>
        <v>0</v>
      </c>
      <c r="I86" s="4">
        <v>0</v>
      </c>
      <c r="K86" s="12">
        <v>0</v>
      </c>
      <c r="M86" s="6" t="str">
        <f t="shared" si="14"/>
        <v/>
      </c>
    </row>
    <row r="87" spans="2:13" hidden="1" x14ac:dyDescent="0.25">
      <c r="B87" s="1">
        <f t="shared" si="9"/>
        <v>77</v>
      </c>
      <c r="C87" s="6" t="str">
        <f t="shared" si="10"/>
        <v/>
      </c>
      <c r="D87" s="4" t="str">
        <f t="shared" si="11"/>
        <v/>
      </c>
      <c r="E87" s="4" t="str">
        <f t="shared" si="12"/>
        <v/>
      </c>
      <c r="F87" s="4" t="str">
        <f t="shared" si="13"/>
        <v/>
      </c>
      <c r="H87" s="4">
        <f t="shared" si="8"/>
        <v>0</v>
      </c>
      <c r="I87" s="4">
        <v>0</v>
      </c>
      <c r="K87" s="12">
        <v>0</v>
      </c>
      <c r="M87" s="6" t="str">
        <f t="shared" si="14"/>
        <v/>
      </c>
    </row>
    <row r="88" spans="2:13" hidden="1" x14ac:dyDescent="0.25">
      <c r="B88" s="1">
        <f t="shared" si="9"/>
        <v>78</v>
      </c>
      <c r="C88" s="6" t="str">
        <f t="shared" si="10"/>
        <v/>
      </c>
      <c r="D88" s="4" t="str">
        <f t="shared" si="11"/>
        <v/>
      </c>
      <c r="E88" s="4" t="str">
        <f t="shared" si="12"/>
        <v/>
      </c>
      <c r="F88" s="4" t="str">
        <f t="shared" si="13"/>
        <v/>
      </c>
      <c r="H88" s="4">
        <f t="shared" si="8"/>
        <v>0</v>
      </c>
      <c r="I88" s="4">
        <v>0</v>
      </c>
      <c r="K88" s="12">
        <v>0</v>
      </c>
      <c r="M88" s="6" t="str">
        <f t="shared" si="14"/>
        <v/>
      </c>
    </row>
    <row r="89" spans="2:13" hidden="1" x14ac:dyDescent="0.25">
      <c r="B89" s="1">
        <f t="shared" si="9"/>
        <v>79</v>
      </c>
      <c r="C89" s="6" t="str">
        <f t="shared" si="10"/>
        <v/>
      </c>
      <c r="D89" s="4" t="str">
        <f t="shared" si="11"/>
        <v/>
      </c>
      <c r="E89" s="4" t="str">
        <f t="shared" si="12"/>
        <v/>
      </c>
      <c r="F89" s="4" t="str">
        <f t="shared" si="13"/>
        <v/>
      </c>
      <c r="H89" s="4">
        <f t="shared" si="8"/>
        <v>0</v>
      </c>
      <c r="I89" s="4">
        <v>0</v>
      </c>
      <c r="K89" s="12">
        <v>0</v>
      </c>
      <c r="M89" s="6" t="str">
        <f t="shared" si="14"/>
        <v/>
      </c>
    </row>
    <row r="90" spans="2:13" hidden="1" x14ac:dyDescent="0.25">
      <c r="B90" s="1">
        <f t="shared" si="9"/>
        <v>80</v>
      </c>
      <c r="C90" s="6" t="str">
        <f t="shared" si="10"/>
        <v/>
      </c>
      <c r="D90" s="4" t="str">
        <f t="shared" si="11"/>
        <v/>
      </c>
      <c r="E90" s="4" t="str">
        <f t="shared" si="12"/>
        <v/>
      </c>
      <c r="F90" s="4" t="str">
        <f t="shared" si="13"/>
        <v/>
      </c>
      <c r="H90" s="4">
        <f t="shared" si="8"/>
        <v>0</v>
      </c>
      <c r="I90" s="4">
        <v>0</v>
      </c>
      <c r="K90" s="12">
        <v>0</v>
      </c>
      <c r="M90" s="6" t="str">
        <f t="shared" si="14"/>
        <v/>
      </c>
    </row>
    <row r="91" spans="2:13" hidden="1" x14ac:dyDescent="0.25">
      <c r="B91" s="1">
        <f t="shared" si="9"/>
        <v>81</v>
      </c>
      <c r="C91" s="6" t="str">
        <f t="shared" si="10"/>
        <v/>
      </c>
      <c r="D91" s="4" t="str">
        <f t="shared" si="11"/>
        <v/>
      </c>
      <c r="E91" s="4" t="str">
        <f t="shared" si="12"/>
        <v/>
      </c>
      <c r="F91" s="4" t="str">
        <f t="shared" si="13"/>
        <v/>
      </c>
      <c r="H91" s="4">
        <f t="shared" si="8"/>
        <v>0</v>
      </c>
      <c r="I91" s="4">
        <v>0</v>
      </c>
      <c r="K91" s="12">
        <v>0</v>
      </c>
      <c r="M91" s="6" t="str">
        <f t="shared" si="14"/>
        <v/>
      </c>
    </row>
    <row r="92" spans="2:13" hidden="1" x14ac:dyDescent="0.25">
      <c r="B92" s="1">
        <f t="shared" si="9"/>
        <v>82</v>
      </c>
      <c r="C92" s="6" t="str">
        <f t="shared" si="10"/>
        <v/>
      </c>
      <c r="D92" s="4" t="str">
        <f t="shared" si="11"/>
        <v/>
      </c>
      <c r="E92" s="4" t="str">
        <f t="shared" si="12"/>
        <v/>
      </c>
      <c r="F92" s="4" t="str">
        <f t="shared" si="13"/>
        <v/>
      </c>
      <c r="H92" s="4">
        <f t="shared" si="8"/>
        <v>0</v>
      </c>
      <c r="I92" s="4">
        <v>0</v>
      </c>
      <c r="K92" s="12">
        <v>0</v>
      </c>
      <c r="M92" s="6" t="str">
        <f t="shared" si="14"/>
        <v/>
      </c>
    </row>
    <row r="93" spans="2:13" hidden="1" x14ac:dyDescent="0.25">
      <c r="B93" s="1">
        <f t="shared" si="9"/>
        <v>83</v>
      </c>
      <c r="C93" s="6" t="str">
        <f t="shared" si="10"/>
        <v/>
      </c>
      <c r="D93" s="4" t="str">
        <f t="shared" si="11"/>
        <v/>
      </c>
      <c r="E93" s="4" t="str">
        <f t="shared" si="12"/>
        <v/>
      </c>
      <c r="F93" s="4" t="str">
        <f t="shared" si="13"/>
        <v/>
      </c>
      <c r="H93" s="4">
        <f t="shared" si="8"/>
        <v>0</v>
      </c>
      <c r="I93" s="4">
        <v>0</v>
      </c>
      <c r="K93" s="12">
        <v>0</v>
      </c>
      <c r="M93" s="6" t="str">
        <f t="shared" si="14"/>
        <v/>
      </c>
    </row>
    <row r="94" spans="2:13" hidden="1" x14ac:dyDescent="0.25">
      <c r="B94" s="1">
        <f t="shared" si="9"/>
        <v>84</v>
      </c>
      <c r="C94" s="6" t="str">
        <f t="shared" si="10"/>
        <v/>
      </c>
      <c r="D94" s="4" t="str">
        <f t="shared" si="11"/>
        <v/>
      </c>
      <c r="E94" s="4" t="str">
        <f t="shared" si="12"/>
        <v/>
      </c>
      <c r="F94" s="4" t="str">
        <f t="shared" si="13"/>
        <v/>
      </c>
      <c r="H94" s="4">
        <f t="shared" si="8"/>
        <v>0</v>
      </c>
      <c r="I94" s="4">
        <v>0</v>
      </c>
      <c r="K94" s="12">
        <v>0</v>
      </c>
      <c r="M94" s="6" t="str">
        <f t="shared" si="14"/>
        <v/>
      </c>
    </row>
    <row r="95" spans="2:13" hidden="1" x14ac:dyDescent="0.25">
      <c r="B95" s="1">
        <f t="shared" si="9"/>
        <v>85</v>
      </c>
      <c r="C95" s="6" t="str">
        <f t="shared" si="10"/>
        <v/>
      </c>
      <c r="D95" s="4" t="str">
        <f t="shared" si="11"/>
        <v/>
      </c>
      <c r="E95" s="4" t="str">
        <f t="shared" si="12"/>
        <v/>
      </c>
      <c r="F95" s="4" t="str">
        <f t="shared" si="13"/>
        <v/>
      </c>
      <c r="H95" s="4">
        <f t="shared" si="8"/>
        <v>0</v>
      </c>
      <c r="I95" s="4">
        <v>0</v>
      </c>
      <c r="K95" s="12">
        <v>0</v>
      </c>
      <c r="M95" s="6" t="str">
        <f t="shared" si="14"/>
        <v/>
      </c>
    </row>
    <row r="96" spans="2:13" hidden="1" x14ac:dyDescent="0.25">
      <c r="B96" s="1">
        <f t="shared" si="9"/>
        <v>86</v>
      </c>
      <c r="C96" s="6" t="str">
        <f t="shared" si="10"/>
        <v/>
      </c>
      <c r="D96" s="4" t="str">
        <f t="shared" si="11"/>
        <v/>
      </c>
      <c r="E96" s="4" t="str">
        <f t="shared" si="12"/>
        <v/>
      </c>
      <c r="F96" s="4" t="str">
        <f t="shared" si="13"/>
        <v/>
      </c>
      <c r="H96" s="4">
        <f t="shared" si="8"/>
        <v>0</v>
      </c>
      <c r="I96" s="4">
        <v>0</v>
      </c>
      <c r="K96" s="12">
        <v>0</v>
      </c>
      <c r="M96" s="6" t="str">
        <f t="shared" si="14"/>
        <v/>
      </c>
    </row>
    <row r="97" spans="2:13" hidden="1" x14ac:dyDescent="0.25">
      <c r="B97" s="1">
        <f t="shared" si="9"/>
        <v>87</v>
      </c>
      <c r="C97" s="6" t="str">
        <f t="shared" si="10"/>
        <v/>
      </c>
      <c r="D97" s="4" t="str">
        <f t="shared" si="11"/>
        <v/>
      </c>
      <c r="E97" s="4" t="str">
        <f t="shared" si="12"/>
        <v/>
      </c>
      <c r="F97" s="4" t="str">
        <f t="shared" si="13"/>
        <v/>
      </c>
      <c r="H97" s="4">
        <f t="shared" si="8"/>
        <v>0</v>
      </c>
      <c r="I97" s="4">
        <v>0</v>
      </c>
      <c r="K97" s="12">
        <v>0</v>
      </c>
      <c r="M97" s="6" t="str">
        <f t="shared" si="14"/>
        <v/>
      </c>
    </row>
    <row r="98" spans="2:13" hidden="1" x14ac:dyDescent="0.25">
      <c r="B98" s="1">
        <f t="shared" si="9"/>
        <v>88</v>
      </c>
      <c r="C98" s="6" t="str">
        <f t="shared" si="10"/>
        <v/>
      </c>
      <c r="D98" s="4" t="str">
        <f t="shared" si="11"/>
        <v/>
      </c>
      <c r="E98" s="4" t="str">
        <f t="shared" si="12"/>
        <v/>
      </c>
      <c r="F98" s="4" t="str">
        <f t="shared" si="13"/>
        <v/>
      </c>
      <c r="H98" s="4">
        <f t="shared" si="8"/>
        <v>0</v>
      </c>
      <c r="I98" s="4">
        <v>0</v>
      </c>
      <c r="K98" s="12">
        <v>0</v>
      </c>
      <c r="M98" s="6" t="str">
        <f t="shared" si="14"/>
        <v/>
      </c>
    </row>
    <row r="99" spans="2:13" hidden="1" x14ac:dyDescent="0.25">
      <c r="B99" s="1">
        <f t="shared" si="9"/>
        <v>89</v>
      </c>
      <c r="C99" s="6" t="str">
        <f t="shared" si="10"/>
        <v/>
      </c>
      <c r="D99" s="4" t="str">
        <f t="shared" si="11"/>
        <v/>
      </c>
      <c r="E99" s="4" t="str">
        <f t="shared" si="12"/>
        <v/>
      </c>
      <c r="F99" s="4" t="str">
        <f t="shared" si="13"/>
        <v/>
      </c>
      <c r="H99" s="4">
        <f t="shared" si="8"/>
        <v>0</v>
      </c>
      <c r="I99" s="4">
        <v>0</v>
      </c>
      <c r="K99" s="12">
        <v>0</v>
      </c>
      <c r="M99" s="6" t="str">
        <f t="shared" si="14"/>
        <v/>
      </c>
    </row>
    <row r="100" spans="2:13" hidden="1" x14ac:dyDescent="0.25">
      <c r="B100" s="1">
        <f t="shared" si="9"/>
        <v>90</v>
      </c>
      <c r="C100" s="6" t="str">
        <f t="shared" si="10"/>
        <v/>
      </c>
      <c r="D100" s="4" t="str">
        <f t="shared" si="11"/>
        <v/>
      </c>
      <c r="E100" s="4" t="str">
        <f t="shared" si="12"/>
        <v/>
      </c>
      <c r="F100" s="4" t="str">
        <f t="shared" si="13"/>
        <v/>
      </c>
      <c r="H100" s="4">
        <f t="shared" si="8"/>
        <v>0</v>
      </c>
      <c r="I100" s="4">
        <v>0</v>
      </c>
      <c r="K100" s="12">
        <v>0</v>
      </c>
      <c r="M100" s="6" t="str">
        <f t="shared" si="14"/>
        <v/>
      </c>
    </row>
    <row r="101" spans="2:13" hidden="1" x14ac:dyDescent="0.25">
      <c r="B101" s="1">
        <f t="shared" si="9"/>
        <v>91</v>
      </c>
      <c r="C101" s="6" t="str">
        <f t="shared" si="10"/>
        <v/>
      </c>
      <c r="D101" s="4" t="str">
        <f t="shared" si="11"/>
        <v/>
      </c>
      <c r="E101" s="4" t="str">
        <f t="shared" si="12"/>
        <v/>
      </c>
      <c r="F101" s="4" t="str">
        <f t="shared" si="13"/>
        <v/>
      </c>
      <c r="H101" s="4">
        <f t="shared" si="8"/>
        <v>0</v>
      </c>
      <c r="I101" s="4">
        <v>0</v>
      </c>
      <c r="K101" s="12">
        <v>0</v>
      </c>
      <c r="M101" s="6" t="str">
        <f t="shared" si="14"/>
        <v/>
      </c>
    </row>
    <row r="102" spans="2:13" hidden="1" x14ac:dyDescent="0.25">
      <c r="B102" s="1">
        <f t="shared" si="9"/>
        <v>92</v>
      </c>
      <c r="C102" s="6" t="str">
        <f t="shared" si="10"/>
        <v/>
      </c>
      <c r="D102" s="4" t="str">
        <f t="shared" si="11"/>
        <v/>
      </c>
      <c r="E102" s="4" t="str">
        <f t="shared" si="12"/>
        <v/>
      </c>
      <c r="F102" s="4" t="str">
        <f t="shared" si="13"/>
        <v/>
      </c>
      <c r="H102" s="4">
        <f t="shared" si="8"/>
        <v>0</v>
      </c>
      <c r="I102" s="4">
        <v>0</v>
      </c>
      <c r="K102" s="12">
        <v>0</v>
      </c>
      <c r="M102" s="6" t="str">
        <f t="shared" si="14"/>
        <v/>
      </c>
    </row>
    <row r="103" spans="2:13" hidden="1" x14ac:dyDescent="0.25">
      <c r="B103" s="1">
        <f t="shared" si="9"/>
        <v>93</v>
      </c>
      <c r="C103" s="6" t="str">
        <f t="shared" si="10"/>
        <v/>
      </c>
      <c r="D103" s="4" t="str">
        <f t="shared" si="11"/>
        <v/>
      </c>
      <c r="E103" s="4" t="str">
        <f t="shared" si="12"/>
        <v/>
      </c>
      <c r="F103" s="4" t="str">
        <f t="shared" si="13"/>
        <v/>
      </c>
      <c r="H103" s="4">
        <f t="shared" si="8"/>
        <v>0</v>
      </c>
      <c r="I103" s="4">
        <v>0</v>
      </c>
      <c r="K103" s="12">
        <v>0</v>
      </c>
      <c r="M103" s="6" t="str">
        <f t="shared" si="14"/>
        <v/>
      </c>
    </row>
    <row r="104" spans="2:13" hidden="1" x14ac:dyDescent="0.25">
      <c r="B104" s="1">
        <f t="shared" si="9"/>
        <v>94</v>
      </c>
      <c r="C104" s="6" t="str">
        <f t="shared" si="10"/>
        <v/>
      </c>
      <c r="D104" s="4" t="str">
        <f t="shared" si="11"/>
        <v/>
      </c>
      <c r="E104" s="4" t="str">
        <f t="shared" si="12"/>
        <v/>
      </c>
      <c r="F104" s="4" t="str">
        <f t="shared" si="13"/>
        <v/>
      </c>
      <c r="H104" s="4">
        <f t="shared" si="8"/>
        <v>0</v>
      </c>
      <c r="I104" s="4">
        <v>0</v>
      </c>
      <c r="K104" s="12">
        <v>0</v>
      </c>
      <c r="M104" s="6" t="str">
        <f t="shared" si="14"/>
        <v/>
      </c>
    </row>
    <row r="105" spans="2:13" hidden="1" x14ac:dyDescent="0.25">
      <c r="B105" s="1">
        <f t="shared" si="9"/>
        <v>95</v>
      </c>
      <c r="C105" s="6" t="str">
        <f t="shared" si="10"/>
        <v/>
      </c>
      <c r="D105" s="4" t="str">
        <f t="shared" si="11"/>
        <v/>
      </c>
      <c r="E105" s="4" t="str">
        <f t="shared" si="12"/>
        <v/>
      </c>
      <c r="F105" s="4" t="str">
        <f t="shared" si="13"/>
        <v/>
      </c>
      <c r="H105" s="4">
        <f t="shared" si="8"/>
        <v>0</v>
      </c>
      <c r="I105" s="4">
        <v>0</v>
      </c>
      <c r="K105" s="12">
        <v>0</v>
      </c>
      <c r="M105" s="6" t="str">
        <f t="shared" si="14"/>
        <v/>
      </c>
    </row>
    <row r="106" spans="2:13" hidden="1" x14ac:dyDescent="0.25">
      <c r="B106" s="1">
        <f t="shared" si="9"/>
        <v>96</v>
      </c>
      <c r="C106" s="6" t="str">
        <f t="shared" si="10"/>
        <v/>
      </c>
      <c r="D106" s="4" t="str">
        <f t="shared" si="11"/>
        <v/>
      </c>
      <c r="E106" s="4" t="str">
        <f t="shared" si="12"/>
        <v/>
      </c>
      <c r="F106" s="4" t="str">
        <f t="shared" si="13"/>
        <v/>
      </c>
      <c r="H106" s="4">
        <f t="shared" si="8"/>
        <v>0</v>
      </c>
      <c r="I106" s="4">
        <v>0</v>
      </c>
      <c r="K106" s="12">
        <v>0</v>
      </c>
      <c r="M106" s="6" t="str">
        <f t="shared" si="14"/>
        <v/>
      </c>
    </row>
    <row r="107" spans="2:13" hidden="1" x14ac:dyDescent="0.25">
      <c r="B107" s="1">
        <f t="shared" si="9"/>
        <v>97</v>
      </c>
      <c r="C107" s="6" t="str">
        <f t="shared" si="10"/>
        <v/>
      </c>
      <c r="D107" s="4" t="str">
        <f t="shared" si="11"/>
        <v/>
      </c>
      <c r="E107" s="4" t="str">
        <f t="shared" si="12"/>
        <v/>
      </c>
      <c r="F107" s="4" t="str">
        <f t="shared" si="13"/>
        <v/>
      </c>
      <c r="H107" s="4">
        <f t="shared" ref="H107:H138" si="15">+IF(C107="",0,$F$10*$H$8)</f>
        <v>0</v>
      </c>
      <c r="I107" s="4">
        <v>0</v>
      </c>
      <c r="K107" s="12">
        <v>0</v>
      </c>
      <c r="M107" s="6" t="str">
        <f t="shared" si="14"/>
        <v/>
      </c>
    </row>
    <row r="108" spans="2:13" hidden="1" x14ac:dyDescent="0.25">
      <c r="B108" s="1">
        <f t="shared" si="9"/>
        <v>98</v>
      </c>
      <c r="C108" s="6" t="str">
        <f t="shared" si="10"/>
        <v/>
      </c>
      <c r="D108" s="4" t="str">
        <f t="shared" si="11"/>
        <v/>
      </c>
      <c r="E108" s="4" t="str">
        <f t="shared" si="12"/>
        <v/>
      </c>
      <c r="F108" s="4" t="str">
        <f t="shared" si="13"/>
        <v/>
      </c>
      <c r="H108" s="4">
        <f t="shared" si="15"/>
        <v>0</v>
      </c>
      <c r="I108" s="4">
        <v>0</v>
      </c>
      <c r="K108" s="12">
        <v>0</v>
      </c>
      <c r="M108" s="6" t="str">
        <f t="shared" si="14"/>
        <v/>
      </c>
    </row>
    <row r="109" spans="2:13" hidden="1" x14ac:dyDescent="0.25">
      <c r="B109" s="1">
        <f t="shared" si="9"/>
        <v>99</v>
      </c>
      <c r="C109" s="6" t="str">
        <f t="shared" si="10"/>
        <v/>
      </c>
      <c r="D109" s="4" t="str">
        <f t="shared" si="11"/>
        <v/>
      </c>
      <c r="E109" s="4" t="str">
        <f t="shared" si="12"/>
        <v/>
      </c>
      <c r="F109" s="4" t="str">
        <f t="shared" si="13"/>
        <v/>
      </c>
      <c r="H109" s="4">
        <f t="shared" si="15"/>
        <v>0</v>
      </c>
      <c r="I109" s="4">
        <v>0</v>
      </c>
      <c r="K109" s="12">
        <v>0</v>
      </c>
      <c r="M109" s="6" t="str">
        <f t="shared" si="14"/>
        <v/>
      </c>
    </row>
    <row r="110" spans="2:13" hidden="1" x14ac:dyDescent="0.25">
      <c r="B110" s="1">
        <f t="shared" si="9"/>
        <v>100</v>
      </c>
      <c r="C110" s="6" t="str">
        <f t="shared" si="10"/>
        <v/>
      </c>
      <c r="D110" s="4" t="str">
        <f t="shared" si="11"/>
        <v/>
      </c>
      <c r="E110" s="4" t="str">
        <f t="shared" si="12"/>
        <v/>
      </c>
      <c r="F110" s="4" t="str">
        <f t="shared" si="13"/>
        <v/>
      </c>
      <c r="H110" s="4">
        <f t="shared" si="15"/>
        <v>0</v>
      </c>
      <c r="I110" s="4">
        <v>0</v>
      </c>
      <c r="K110" s="12">
        <v>0</v>
      </c>
      <c r="M110" s="6" t="str">
        <f t="shared" si="14"/>
        <v/>
      </c>
    </row>
    <row r="111" spans="2:13" hidden="1" x14ac:dyDescent="0.25">
      <c r="B111" s="1">
        <f t="shared" si="9"/>
        <v>101</v>
      </c>
      <c r="C111" s="6" t="str">
        <f t="shared" si="10"/>
        <v/>
      </c>
      <c r="D111" s="4" t="str">
        <f t="shared" si="11"/>
        <v/>
      </c>
      <c r="E111" s="4" t="str">
        <f t="shared" si="12"/>
        <v/>
      </c>
      <c r="F111" s="4" t="str">
        <f t="shared" si="13"/>
        <v/>
      </c>
      <c r="H111" s="4">
        <f t="shared" si="15"/>
        <v>0</v>
      </c>
      <c r="I111" s="4">
        <v>0</v>
      </c>
      <c r="K111" s="12">
        <v>0</v>
      </c>
      <c r="M111" s="6" t="str">
        <f t="shared" si="14"/>
        <v/>
      </c>
    </row>
    <row r="112" spans="2:13" hidden="1" x14ac:dyDescent="0.25">
      <c r="B112" s="1">
        <f t="shared" si="9"/>
        <v>102</v>
      </c>
      <c r="C112" s="6" t="str">
        <f t="shared" si="10"/>
        <v/>
      </c>
      <c r="D112" s="4" t="str">
        <f t="shared" si="11"/>
        <v/>
      </c>
      <c r="E112" s="4" t="str">
        <f t="shared" si="12"/>
        <v/>
      </c>
      <c r="F112" s="4" t="str">
        <f t="shared" si="13"/>
        <v/>
      </c>
      <c r="H112" s="4">
        <f t="shared" si="15"/>
        <v>0</v>
      </c>
      <c r="I112" s="4">
        <v>0</v>
      </c>
      <c r="K112" s="12">
        <v>0</v>
      </c>
      <c r="M112" s="6" t="str">
        <f t="shared" si="14"/>
        <v/>
      </c>
    </row>
    <row r="113" spans="2:13" hidden="1" x14ac:dyDescent="0.25">
      <c r="B113" s="1">
        <f t="shared" si="9"/>
        <v>103</v>
      </c>
      <c r="C113" s="6" t="str">
        <f t="shared" si="10"/>
        <v/>
      </c>
      <c r="D113" s="4" t="str">
        <f t="shared" si="11"/>
        <v/>
      </c>
      <c r="E113" s="4" t="str">
        <f t="shared" si="12"/>
        <v/>
      </c>
      <c r="F113" s="4" t="str">
        <f t="shared" si="13"/>
        <v/>
      </c>
      <c r="H113" s="4">
        <f t="shared" si="15"/>
        <v>0</v>
      </c>
      <c r="I113" s="4">
        <v>0</v>
      </c>
      <c r="K113" s="12">
        <v>0</v>
      </c>
      <c r="M113" s="6" t="str">
        <f t="shared" si="14"/>
        <v/>
      </c>
    </row>
    <row r="114" spans="2:13" hidden="1" x14ac:dyDescent="0.25">
      <c r="B114" s="1">
        <f t="shared" si="9"/>
        <v>104</v>
      </c>
      <c r="C114" s="6" t="str">
        <f t="shared" si="10"/>
        <v/>
      </c>
      <c r="D114" s="4" t="str">
        <f t="shared" si="11"/>
        <v/>
      </c>
      <c r="E114" s="4" t="str">
        <f t="shared" si="12"/>
        <v/>
      </c>
      <c r="F114" s="4" t="str">
        <f t="shared" si="13"/>
        <v/>
      </c>
      <c r="H114" s="4">
        <f t="shared" si="15"/>
        <v>0</v>
      </c>
      <c r="I114" s="4">
        <v>0</v>
      </c>
      <c r="K114" s="12">
        <v>0</v>
      </c>
      <c r="M114" s="6" t="str">
        <f t="shared" si="14"/>
        <v/>
      </c>
    </row>
    <row r="115" spans="2:13" hidden="1" x14ac:dyDescent="0.25">
      <c r="B115" s="1">
        <f t="shared" si="9"/>
        <v>105</v>
      </c>
      <c r="C115" s="6" t="str">
        <f t="shared" si="10"/>
        <v/>
      </c>
      <c r="D115" s="4" t="str">
        <f t="shared" si="11"/>
        <v/>
      </c>
      <c r="E115" s="4" t="str">
        <f t="shared" si="12"/>
        <v/>
      </c>
      <c r="F115" s="4" t="str">
        <f t="shared" si="13"/>
        <v/>
      </c>
      <c r="H115" s="4">
        <f t="shared" si="15"/>
        <v>0</v>
      </c>
      <c r="I115" s="4">
        <v>0</v>
      </c>
      <c r="K115" s="12">
        <v>0</v>
      </c>
      <c r="M115" s="6" t="str">
        <f t="shared" si="14"/>
        <v/>
      </c>
    </row>
    <row r="116" spans="2:13" hidden="1" x14ac:dyDescent="0.25">
      <c r="B116" s="1">
        <f t="shared" si="9"/>
        <v>106</v>
      </c>
      <c r="C116" s="6" t="str">
        <f t="shared" si="10"/>
        <v/>
      </c>
      <c r="D116" s="4" t="str">
        <f t="shared" si="11"/>
        <v/>
      </c>
      <c r="E116" s="4" t="str">
        <f t="shared" si="12"/>
        <v/>
      </c>
      <c r="F116" s="4" t="str">
        <f t="shared" si="13"/>
        <v/>
      </c>
      <c r="H116" s="4">
        <f t="shared" si="15"/>
        <v>0</v>
      </c>
      <c r="I116" s="4">
        <v>0</v>
      </c>
      <c r="K116" s="12">
        <v>0</v>
      </c>
      <c r="M116" s="6" t="str">
        <f t="shared" si="14"/>
        <v/>
      </c>
    </row>
    <row r="117" spans="2:13" hidden="1" x14ac:dyDescent="0.25">
      <c r="B117" s="1">
        <f t="shared" si="9"/>
        <v>107</v>
      </c>
      <c r="C117" s="6" t="str">
        <f t="shared" si="10"/>
        <v/>
      </c>
      <c r="D117" s="4" t="str">
        <f t="shared" si="11"/>
        <v/>
      </c>
      <c r="E117" s="4" t="str">
        <f t="shared" si="12"/>
        <v/>
      </c>
      <c r="F117" s="4" t="str">
        <f t="shared" si="13"/>
        <v/>
      </c>
      <c r="H117" s="4">
        <f t="shared" si="15"/>
        <v>0</v>
      </c>
      <c r="I117" s="4">
        <v>0</v>
      </c>
      <c r="K117" s="12">
        <v>0</v>
      </c>
      <c r="M117" s="6" t="str">
        <f t="shared" si="14"/>
        <v/>
      </c>
    </row>
    <row r="118" spans="2:13" hidden="1" x14ac:dyDescent="0.25">
      <c r="B118" s="1">
        <f t="shared" si="9"/>
        <v>108</v>
      </c>
      <c r="C118" s="6" t="str">
        <f t="shared" si="10"/>
        <v/>
      </c>
      <c r="D118" s="4" t="str">
        <f t="shared" si="11"/>
        <v/>
      </c>
      <c r="E118" s="4" t="str">
        <f t="shared" si="12"/>
        <v/>
      </c>
      <c r="F118" s="4" t="str">
        <f t="shared" si="13"/>
        <v/>
      </c>
      <c r="H118" s="4">
        <f t="shared" si="15"/>
        <v>0</v>
      </c>
      <c r="I118" s="4">
        <v>0</v>
      </c>
      <c r="K118" s="12">
        <v>0</v>
      </c>
      <c r="M118" s="6" t="str">
        <f t="shared" si="14"/>
        <v/>
      </c>
    </row>
    <row r="119" spans="2:13" hidden="1" x14ac:dyDescent="0.25">
      <c r="B119" s="1">
        <f t="shared" si="9"/>
        <v>109</v>
      </c>
      <c r="C119" s="6" t="str">
        <f t="shared" si="10"/>
        <v/>
      </c>
      <c r="D119" s="4" t="str">
        <f t="shared" si="11"/>
        <v/>
      </c>
      <c r="E119" s="4" t="str">
        <f t="shared" si="12"/>
        <v/>
      </c>
      <c r="F119" s="4" t="str">
        <f t="shared" si="13"/>
        <v/>
      </c>
      <c r="H119" s="4">
        <f t="shared" si="15"/>
        <v>0</v>
      </c>
      <c r="I119" s="4">
        <v>0</v>
      </c>
      <c r="K119" s="12">
        <v>0</v>
      </c>
      <c r="M119" s="6" t="str">
        <f t="shared" si="14"/>
        <v/>
      </c>
    </row>
    <row r="120" spans="2:13" hidden="1" x14ac:dyDescent="0.25">
      <c r="B120" s="1">
        <f t="shared" si="9"/>
        <v>110</v>
      </c>
      <c r="C120" s="6" t="str">
        <f t="shared" si="10"/>
        <v/>
      </c>
      <c r="D120" s="4" t="str">
        <f t="shared" si="11"/>
        <v/>
      </c>
      <c r="E120" s="4" t="str">
        <f t="shared" si="12"/>
        <v/>
      </c>
      <c r="F120" s="4" t="str">
        <f t="shared" si="13"/>
        <v/>
      </c>
      <c r="H120" s="4">
        <f t="shared" si="15"/>
        <v>0</v>
      </c>
      <c r="I120" s="4">
        <v>0</v>
      </c>
      <c r="K120" s="12">
        <v>0</v>
      </c>
      <c r="M120" s="6" t="str">
        <f t="shared" si="14"/>
        <v/>
      </c>
    </row>
    <row r="121" spans="2:13" hidden="1" x14ac:dyDescent="0.25">
      <c r="B121" s="1">
        <f t="shared" si="9"/>
        <v>111</v>
      </c>
      <c r="C121" s="6" t="str">
        <f t="shared" si="10"/>
        <v/>
      </c>
      <c r="D121" s="4" t="str">
        <f t="shared" si="11"/>
        <v/>
      </c>
      <c r="E121" s="4" t="str">
        <f t="shared" si="12"/>
        <v/>
      </c>
      <c r="F121" s="4" t="str">
        <f t="shared" si="13"/>
        <v/>
      </c>
      <c r="H121" s="4">
        <f t="shared" si="15"/>
        <v>0</v>
      </c>
      <c r="I121" s="4">
        <v>0</v>
      </c>
      <c r="K121" s="12">
        <v>0</v>
      </c>
      <c r="M121" s="6" t="str">
        <f t="shared" si="14"/>
        <v/>
      </c>
    </row>
    <row r="122" spans="2:13" hidden="1" x14ac:dyDescent="0.25">
      <c r="B122" s="1">
        <f t="shared" si="9"/>
        <v>112</v>
      </c>
      <c r="C122" s="6" t="str">
        <f t="shared" si="10"/>
        <v/>
      </c>
      <c r="D122" s="4" t="str">
        <f t="shared" si="11"/>
        <v/>
      </c>
      <c r="E122" s="4" t="str">
        <f t="shared" si="12"/>
        <v/>
      </c>
      <c r="F122" s="4" t="str">
        <f t="shared" si="13"/>
        <v/>
      </c>
      <c r="H122" s="4">
        <f t="shared" si="15"/>
        <v>0</v>
      </c>
      <c r="I122" s="4">
        <v>0</v>
      </c>
      <c r="K122" s="12">
        <v>0</v>
      </c>
      <c r="M122" s="6" t="str">
        <f t="shared" si="14"/>
        <v/>
      </c>
    </row>
    <row r="123" spans="2:13" hidden="1" x14ac:dyDescent="0.25">
      <c r="B123" s="1">
        <f t="shared" si="9"/>
        <v>113</v>
      </c>
      <c r="C123" s="6" t="str">
        <f t="shared" si="10"/>
        <v/>
      </c>
      <c r="D123" s="4" t="str">
        <f t="shared" si="11"/>
        <v/>
      </c>
      <c r="E123" s="4" t="str">
        <f t="shared" si="12"/>
        <v/>
      </c>
      <c r="F123" s="4" t="str">
        <f t="shared" si="13"/>
        <v/>
      </c>
      <c r="H123" s="4">
        <f t="shared" si="15"/>
        <v>0</v>
      </c>
      <c r="I123" s="4">
        <v>0</v>
      </c>
      <c r="K123" s="12">
        <v>0</v>
      </c>
      <c r="M123" s="6" t="str">
        <f t="shared" si="14"/>
        <v/>
      </c>
    </row>
    <row r="124" spans="2:13" hidden="1" x14ac:dyDescent="0.25">
      <c r="B124" s="1">
        <f t="shared" si="9"/>
        <v>114</v>
      </c>
      <c r="C124" s="6" t="str">
        <f t="shared" si="10"/>
        <v/>
      </c>
      <c r="D124" s="4" t="str">
        <f t="shared" si="11"/>
        <v/>
      </c>
      <c r="E124" s="4" t="str">
        <f t="shared" si="12"/>
        <v/>
      </c>
      <c r="F124" s="4" t="str">
        <f t="shared" si="13"/>
        <v/>
      </c>
      <c r="H124" s="4">
        <f t="shared" si="15"/>
        <v>0</v>
      </c>
      <c r="I124" s="4">
        <v>0</v>
      </c>
      <c r="K124" s="12">
        <v>0</v>
      </c>
      <c r="M124" s="6" t="str">
        <f t="shared" si="14"/>
        <v/>
      </c>
    </row>
    <row r="125" spans="2:13" hidden="1" x14ac:dyDescent="0.25">
      <c r="B125" s="1">
        <f t="shared" si="9"/>
        <v>115</v>
      </c>
      <c r="C125" s="6" t="str">
        <f t="shared" si="10"/>
        <v/>
      </c>
      <c r="D125" s="4" t="str">
        <f t="shared" si="11"/>
        <v/>
      </c>
      <c r="E125" s="4" t="str">
        <f t="shared" si="12"/>
        <v/>
      </c>
      <c r="F125" s="4" t="str">
        <f t="shared" si="13"/>
        <v/>
      </c>
      <c r="H125" s="4">
        <f t="shared" si="15"/>
        <v>0</v>
      </c>
      <c r="I125" s="4">
        <v>0</v>
      </c>
      <c r="K125" s="12">
        <v>0</v>
      </c>
      <c r="M125" s="6" t="str">
        <f t="shared" si="14"/>
        <v/>
      </c>
    </row>
    <row r="126" spans="2:13" hidden="1" x14ac:dyDescent="0.25">
      <c r="B126" s="1">
        <f t="shared" si="9"/>
        <v>116</v>
      </c>
      <c r="C126" s="6" t="str">
        <f t="shared" si="10"/>
        <v/>
      </c>
      <c r="D126" s="4" t="str">
        <f t="shared" si="11"/>
        <v/>
      </c>
      <c r="E126" s="4" t="str">
        <f t="shared" si="12"/>
        <v/>
      </c>
      <c r="F126" s="4" t="str">
        <f t="shared" si="13"/>
        <v/>
      </c>
      <c r="H126" s="4">
        <f t="shared" si="15"/>
        <v>0</v>
      </c>
      <c r="I126" s="4">
        <v>0</v>
      </c>
      <c r="K126" s="12">
        <v>0</v>
      </c>
      <c r="M126" s="6" t="str">
        <f t="shared" si="14"/>
        <v/>
      </c>
    </row>
    <row r="127" spans="2:13" hidden="1" x14ac:dyDescent="0.25">
      <c r="B127" s="1">
        <f t="shared" si="9"/>
        <v>117</v>
      </c>
      <c r="C127" s="6" t="str">
        <f t="shared" si="10"/>
        <v/>
      </c>
      <c r="D127" s="4" t="str">
        <f t="shared" si="11"/>
        <v/>
      </c>
      <c r="E127" s="4" t="str">
        <f t="shared" si="12"/>
        <v/>
      </c>
      <c r="F127" s="4" t="str">
        <f t="shared" si="13"/>
        <v/>
      </c>
      <c r="H127" s="4">
        <f t="shared" si="15"/>
        <v>0</v>
      </c>
      <c r="I127" s="4">
        <v>0</v>
      </c>
      <c r="K127" s="12">
        <v>0</v>
      </c>
      <c r="M127" s="6" t="str">
        <f t="shared" si="14"/>
        <v/>
      </c>
    </row>
    <row r="128" spans="2:13" hidden="1" x14ac:dyDescent="0.25">
      <c r="B128" s="1">
        <f t="shared" si="9"/>
        <v>118</v>
      </c>
      <c r="C128" s="6" t="str">
        <f t="shared" si="10"/>
        <v/>
      </c>
      <c r="D128" s="4" t="str">
        <f t="shared" si="11"/>
        <v/>
      </c>
      <c r="E128" s="4" t="str">
        <f t="shared" si="12"/>
        <v/>
      </c>
      <c r="F128" s="4" t="str">
        <f t="shared" si="13"/>
        <v/>
      </c>
      <c r="H128" s="4">
        <f t="shared" si="15"/>
        <v>0</v>
      </c>
      <c r="I128" s="4">
        <v>0</v>
      </c>
      <c r="K128" s="12">
        <v>0</v>
      </c>
      <c r="M128" s="6" t="str">
        <f t="shared" si="14"/>
        <v/>
      </c>
    </row>
    <row r="129" spans="2:13" hidden="1" x14ac:dyDescent="0.25">
      <c r="B129" s="1">
        <f t="shared" si="9"/>
        <v>119</v>
      </c>
      <c r="C129" s="6" t="str">
        <f t="shared" si="10"/>
        <v/>
      </c>
      <c r="D129" s="4" t="str">
        <f t="shared" si="11"/>
        <v/>
      </c>
      <c r="E129" s="4" t="str">
        <f t="shared" si="12"/>
        <v/>
      </c>
      <c r="F129" s="4" t="str">
        <f t="shared" si="13"/>
        <v/>
      </c>
      <c r="H129" s="4">
        <f t="shared" si="15"/>
        <v>0</v>
      </c>
      <c r="I129" s="4">
        <v>0</v>
      </c>
      <c r="K129" s="12">
        <v>0</v>
      </c>
      <c r="M129" s="6" t="str">
        <f t="shared" si="14"/>
        <v/>
      </c>
    </row>
    <row r="130" spans="2:13" hidden="1" x14ac:dyDescent="0.25">
      <c r="B130" s="1">
        <f t="shared" si="9"/>
        <v>120</v>
      </c>
      <c r="C130" s="6" t="str">
        <f t="shared" si="10"/>
        <v/>
      </c>
      <c r="D130" s="4" t="str">
        <f t="shared" si="11"/>
        <v/>
      </c>
      <c r="E130" s="4" t="str">
        <f t="shared" si="12"/>
        <v/>
      </c>
      <c r="F130" s="4" t="str">
        <f t="shared" si="13"/>
        <v/>
      </c>
      <c r="H130" s="4">
        <f t="shared" si="15"/>
        <v>0</v>
      </c>
      <c r="I130" s="4">
        <v>0</v>
      </c>
      <c r="K130" s="12">
        <v>0</v>
      </c>
      <c r="M130" s="6" t="str">
        <f t="shared" si="14"/>
        <v/>
      </c>
    </row>
    <row r="131" spans="2:13" hidden="1" x14ac:dyDescent="0.25">
      <c r="B131" s="1">
        <f t="shared" si="9"/>
        <v>121</v>
      </c>
      <c r="C131" s="6" t="str">
        <f t="shared" si="10"/>
        <v/>
      </c>
      <c r="D131" s="4" t="str">
        <f t="shared" si="11"/>
        <v/>
      </c>
      <c r="E131" s="4" t="str">
        <f t="shared" si="12"/>
        <v/>
      </c>
      <c r="F131" s="4" t="str">
        <f t="shared" si="13"/>
        <v/>
      </c>
      <c r="H131" s="4">
        <f t="shared" si="15"/>
        <v>0</v>
      </c>
      <c r="I131" s="4">
        <v>0</v>
      </c>
      <c r="K131" s="12">
        <v>0</v>
      </c>
      <c r="M131" s="6" t="str">
        <f t="shared" si="14"/>
        <v/>
      </c>
    </row>
    <row r="132" spans="2:13" hidden="1" x14ac:dyDescent="0.25">
      <c r="B132" s="1">
        <f t="shared" si="9"/>
        <v>122</v>
      </c>
      <c r="C132" s="6" t="str">
        <f t="shared" si="10"/>
        <v/>
      </c>
      <c r="D132" s="4" t="str">
        <f t="shared" si="11"/>
        <v/>
      </c>
      <c r="E132" s="4" t="str">
        <f t="shared" si="12"/>
        <v/>
      </c>
      <c r="F132" s="4" t="str">
        <f t="shared" si="13"/>
        <v/>
      </c>
      <c r="H132" s="4">
        <f t="shared" si="15"/>
        <v>0</v>
      </c>
      <c r="I132" s="4">
        <v>0</v>
      </c>
      <c r="K132" s="12">
        <v>0</v>
      </c>
      <c r="M132" s="6" t="str">
        <f t="shared" si="14"/>
        <v/>
      </c>
    </row>
    <row r="133" spans="2:13" hidden="1" x14ac:dyDescent="0.25">
      <c r="B133" s="1">
        <f t="shared" si="9"/>
        <v>123</v>
      </c>
      <c r="C133" s="6" t="str">
        <f t="shared" si="10"/>
        <v/>
      </c>
      <c r="D133" s="4" t="str">
        <f t="shared" si="11"/>
        <v/>
      </c>
      <c r="E133" s="4" t="str">
        <f t="shared" si="12"/>
        <v/>
      </c>
      <c r="F133" s="4" t="str">
        <f t="shared" si="13"/>
        <v/>
      </c>
      <c r="H133" s="4">
        <f t="shared" si="15"/>
        <v>0</v>
      </c>
      <c r="I133" s="4">
        <v>0</v>
      </c>
      <c r="K133" s="12">
        <v>0</v>
      </c>
      <c r="M133" s="6" t="str">
        <f t="shared" si="14"/>
        <v/>
      </c>
    </row>
    <row r="134" spans="2:13" hidden="1" x14ac:dyDescent="0.25">
      <c r="B134" s="1">
        <f t="shared" si="9"/>
        <v>124</v>
      </c>
      <c r="C134" s="6" t="str">
        <f t="shared" si="10"/>
        <v/>
      </c>
      <c r="D134" s="4" t="str">
        <f t="shared" si="11"/>
        <v/>
      </c>
      <c r="E134" s="4" t="str">
        <f t="shared" si="12"/>
        <v/>
      </c>
      <c r="F134" s="4" t="str">
        <f t="shared" si="13"/>
        <v/>
      </c>
      <c r="H134" s="4">
        <f t="shared" si="15"/>
        <v>0</v>
      </c>
      <c r="I134" s="4">
        <v>0</v>
      </c>
      <c r="K134" s="12">
        <v>0</v>
      </c>
      <c r="M134" s="6" t="str">
        <f t="shared" si="14"/>
        <v/>
      </c>
    </row>
    <row r="135" spans="2:13" hidden="1" x14ac:dyDescent="0.25">
      <c r="B135" s="1">
        <f t="shared" si="9"/>
        <v>125</v>
      </c>
      <c r="C135" s="6" t="str">
        <f t="shared" si="10"/>
        <v/>
      </c>
      <c r="D135" s="4" t="str">
        <f t="shared" si="11"/>
        <v/>
      </c>
      <c r="E135" s="4" t="str">
        <f t="shared" si="12"/>
        <v/>
      </c>
      <c r="F135" s="4" t="str">
        <f t="shared" si="13"/>
        <v/>
      </c>
      <c r="H135" s="4">
        <f t="shared" si="15"/>
        <v>0</v>
      </c>
      <c r="I135" s="4">
        <v>0</v>
      </c>
      <c r="K135" s="12">
        <v>0</v>
      </c>
      <c r="M135" s="6" t="str">
        <f t="shared" si="14"/>
        <v/>
      </c>
    </row>
    <row r="136" spans="2:13" hidden="1" x14ac:dyDescent="0.25">
      <c r="B136" s="1">
        <f t="shared" si="9"/>
        <v>126</v>
      </c>
      <c r="C136" s="6" t="str">
        <f t="shared" si="10"/>
        <v/>
      </c>
      <c r="D136" s="4" t="str">
        <f t="shared" si="11"/>
        <v/>
      </c>
      <c r="E136" s="4" t="str">
        <f t="shared" si="12"/>
        <v/>
      </c>
      <c r="F136" s="4" t="str">
        <f t="shared" si="13"/>
        <v/>
      </c>
      <c r="H136" s="4">
        <f t="shared" si="15"/>
        <v>0</v>
      </c>
      <c r="I136" s="4">
        <v>0</v>
      </c>
      <c r="K136" s="12">
        <v>0</v>
      </c>
      <c r="M136" s="6" t="str">
        <f t="shared" si="14"/>
        <v/>
      </c>
    </row>
    <row r="137" spans="2:13" hidden="1" x14ac:dyDescent="0.25">
      <c r="B137" s="1">
        <f t="shared" si="9"/>
        <v>127</v>
      </c>
      <c r="C137" s="6" t="str">
        <f t="shared" si="10"/>
        <v/>
      </c>
      <c r="D137" s="4" t="str">
        <f t="shared" si="11"/>
        <v/>
      </c>
      <c r="E137" s="4" t="str">
        <f t="shared" si="12"/>
        <v/>
      </c>
      <c r="F137" s="4" t="str">
        <f t="shared" si="13"/>
        <v/>
      </c>
      <c r="H137" s="4">
        <f t="shared" si="15"/>
        <v>0</v>
      </c>
      <c r="I137" s="4">
        <v>0</v>
      </c>
      <c r="K137" s="12">
        <v>0</v>
      </c>
      <c r="M137" s="6" t="str">
        <f t="shared" si="14"/>
        <v/>
      </c>
    </row>
    <row r="138" spans="2:13" hidden="1" x14ac:dyDescent="0.25">
      <c r="B138" s="1">
        <f t="shared" si="9"/>
        <v>128</v>
      </c>
      <c r="C138" s="6" t="str">
        <f t="shared" si="10"/>
        <v/>
      </c>
      <c r="D138" s="4" t="str">
        <f t="shared" si="11"/>
        <v/>
      </c>
      <c r="E138" s="4" t="str">
        <f t="shared" si="12"/>
        <v/>
      </c>
      <c r="F138" s="4" t="str">
        <f t="shared" si="13"/>
        <v/>
      </c>
      <c r="H138" s="4">
        <f t="shared" si="15"/>
        <v>0</v>
      </c>
      <c r="I138" s="4">
        <v>0</v>
      </c>
      <c r="K138" s="12">
        <v>0</v>
      </c>
      <c r="M138" s="6" t="str">
        <f t="shared" si="14"/>
        <v/>
      </c>
    </row>
    <row r="139" spans="2:13" hidden="1" x14ac:dyDescent="0.25">
      <c r="B139" s="1">
        <f t="shared" si="9"/>
        <v>129</v>
      </c>
      <c r="C139" s="6" t="str">
        <f t="shared" si="10"/>
        <v/>
      </c>
      <c r="D139" s="4" t="str">
        <f t="shared" si="11"/>
        <v/>
      </c>
      <c r="E139" s="4" t="str">
        <f t="shared" si="12"/>
        <v/>
      </c>
      <c r="F139" s="4" t="str">
        <f t="shared" si="13"/>
        <v/>
      </c>
      <c r="H139" s="4">
        <f t="shared" ref="H139:H154" si="16">+IF(C139="",0,$F$10*$H$8)</f>
        <v>0</v>
      </c>
      <c r="I139" s="4">
        <v>0</v>
      </c>
      <c r="K139" s="12">
        <v>0</v>
      </c>
      <c r="M139" s="6" t="str">
        <f t="shared" si="14"/>
        <v/>
      </c>
    </row>
    <row r="140" spans="2:13" hidden="1" x14ac:dyDescent="0.25">
      <c r="B140" s="1">
        <f t="shared" ref="B140:B154" si="17">+B139+1</f>
        <v>130</v>
      </c>
      <c r="C140" s="6" t="str">
        <f t="shared" ref="C140:C154" si="18">+IF(F139&gt;0,F139,"")</f>
        <v/>
      </c>
      <c r="D140" s="4" t="str">
        <f t="shared" ref="D140:D154" si="19">IFERROR(C140*$D$2,"")</f>
        <v/>
      </c>
      <c r="E140" s="4" t="str">
        <f t="shared" ref="E140:E154" si="20">IFERROR(-$C$5-D140,"")</f>
        <v/>
      </c>
      <c r="F140" s="4" t="str">
        <f t="shared" ref="F140:F154" si="21">+IFERROR(IF(C140-E140&lt;1,0,C140-E140),"")</f>
        <v/>
      </c>
      <c r="H140" s="4">
        <f t="shared" si="16"/>
        <v>0</v>
      </c>
      <c r="I140" s="4">
        <v>0</v>
      </c>
      <c r="K140" s="12">
        <v>0</v>
      </c>
      <c r="M140" s="6" t="str">
        <f t="shared" ref="M140:M154" si="22">IFERROR(-D140-E140-H140-I140-K140,"")</f>
        <v/>
      </c>
    </row>
    <row r="141" spans="2:13" hidden="1" x14ac:dyDescent="0.25">
      <c r="B141" s="1">
        <f t="shared" si="17"/>
        <v>131</v>
      </c>
      <c r="C141" s="6" t="str">
        <f t="shared" si="18"/>
        <v/>
      </c>
      <c r="D141" s="4" t="str">
        <f t="shared" si="19"/>
        <v/>
      </c>
      <c r="E141" s="4" t="str">
        <f t="shared" si="20"/>
        <v/>
      </c>
      <c r="F141" s="4" t="str">
        <f t="shared" si="21"/>
        <v/>
      </c>
      <c r="H141" s="4">
        <f t="shared" si="16"/>
        <v>0</v>
      </c>
      <c r="I141" s="4">
        <v>0</v>
      </c>
      <c r="K141" s="12">
        <v>0</v>
      </c>
      <c r="M141" s="6" t="str">
        <f t="shared" si="22"/>
        <v/>
      </c>
    </row>
    <row r="142" spans="2:13" hidden="1" x14ac:dyDescent="0.25">
      <c r="B142" s="1">
        <f t="shared" si="17"/>
        <v>132</v>
      </c>
      <c r="C142" s="6" t="str">
        <f t="shared" si="18"/>
        <v/>
      </c>
      <c r="D142" s="4" t="str">
        <f t="shared" si="19"/>
        <v/>
      </c>
      <c r="E142" s="4" t="str">
        <f t="shared" si="20"/>
        <v/>
      </c>
      <c r="F142" s="4" t="str">
        <f t="shared" si="21"/>
        <v/>
      </c>
      <c r="H142" s="4">
        <f t="shared" si="16"/>
        <v>0</v>
      </c>
      <c r="I142" s="4">
        <v>0</v>
      </c>
      <c r="K142" s="12">
        <v>0</v>
      </c>
      <c r="M142" s="6" t="str">
        <f t="shared" si="22"/>
        <v/>
      </c>
    </row>
    <row r="143" spans="2:13" hidden="1" x14ac:dyDescent="0.25">
      <c r="B143" s="1">
        <f t="shared" si="17"/>
        <v>133</v>
      </c>
      <c r="C143" s="6" t="str">
        <f t="shared" si="18"/>
        <v/>
      </c>
      <c r="D143" s="4" t="str">
        <f t="shared" si="19"/>
        <v/>
      </c>
      <c r="E143" s="4" t="str">
        <f t="shared" si="20"/>
        <v/>
      </c>
      <c r="F143" s="4" t="str">
        <f t="shared" si="21"/>
        <v/>
      </c>
      <c r="H143" s="4">
        <f t="shared" si="16"/>
        <v>0</v>
      </c>
      <c r="I143" s="4">
        <v>0</v>
      </c>
      <c r="K143" s="12">
        <v>0</v>
      </c>
      <c r="M143" s="6" t="str">
        <f t="shared" si="22"/>
        <v/>
      </c>
    </row>
    <row r="144" spans="2:13" hidden="1" x14ac:dyDescent="0.25">
      <c r="B144" s="1">
        <f t="shared" si="17"/>
        <v>134</v>
      </c>
      <c r="C144" s="6" t="str">
        <f t="shared" si="18"/>
        <v/>
      </c>
      <c r="D144" s="4" t="str">
        <f t="shared" si="19"/>
        <v/>
      </c>
      <c r="E144" s="4" t="str">
        <f t="shared" si="20"/>
        <v/>
      </c>
      <c r="F144" s="4" t="str">
        <f t="shared" si="21"/>
        <v/>
      </c>
      <c r="H144" s="4">
        <f t="shared" si="16"/>
        <v>0</v>
      </c>
      <c r="I144" s="4">
        <v>0</v>
      </c>
      <c r="K144" s="12">
        <v>0</v>
      </c>
      <c r="M144" s="6" t="str">
        <f t="shared" si="22"/>
        <v/>
      </c>
    </row>
    <row r="145" spans="2:14" hidden="1" x14ac:dyDescent="0.25">
      <c r="B145" s="1">
        <f t="shared" si="17"/>
        <v>135</v>
      </c>
      <c r="C145" s="6" t="str">
        <f t="shared" si="18"/>
        <v/>
      </c>
      <c r="D145" s="4" t="str">
        <f t="shared" si="19"/>
        <v/>
      </c>
      <c r="E145" s="4" t="str">
        <f t="shared" si="20"/>
        <v/>
      </c>
      <c r="F145" s="4" t="str">
        <f t="shared" si="21"/>
        <v/>
      </c>
      <c r="H145" s="4">
        <f t="shared" si="16"/>
        <v>0</v>
      </c>
      <c r="I145" s="4">
        <v>0</v>
      </c>
      <c r="K145" s="12">
        <v>0</v>
      </c>
      <c r="M145" s="6" t="str">
        <f t="shared" si="22"/>
        <v/>
      </c>
    </row>
    <row r="146" spans="2:14" hidden="1" x14ac:dyDescent="0.25">
      <c r="B146" s="1">
        <f t="shared" si="17"/>
        <v>136</v>
      </c>
      <c r="C146" s="6" t="str">
        <f t="shared" si="18"/>
        <v/>
      </c>
      <c r="D146" s="4" t="str">
        <f t="shared" si="19"/>
        <v/>
      </c>
      <c r="E146" s="4" t="str">
        <f t="shared" si="20"/>
        <v/>
      </c>
      <c r="F146" s="4" t="str">
        <f t="shared" si="21"/>
        <v/>
      </c>
      <c r="H146" s="4">
        <f t="shared" si="16"/>
        <v>0</v>
      </c>
      <c r="I146" s="4">
        <v>0</v>
      </c>
      <c r="K146" s="12">
        <v>0</v>
      </c>
      <c r="M146" s="6" t="str">
        <f t="shared" si="22"/>
        <v/>
      </c>
    </row>
    <row r="147" spans="2:14" hidden="1" x14ac:dyDescent="0.25">
      <c r="B147" s="1">
        <f t="shared" si="17"/>
        <v>137</v>
      </c>
      <c r="C147" s="6" t="str">
        <f t="shared" si="18"/>
        <v/>
      </c>
      <c r="D147" s="4" t="str">
        <f t="shared" si="19"/>
        <v/>
      </c>
      <c r="E147" s="4" t="str">
        <f t="shared" si="20"/>
        <v/>
      </c>
      <c r="F147" s="4" t="str">
        <f t="shared" si="21"/>
        <v/>
      </c>
      <c r="H147" s="4">
        <f t="shared" si="16"/>
        <v>0</v>
      </c>
      <c r="I147" s="4">
        <v>0</v>
      </c>
      <c r="K147" s="12">
        <v>0</v>
      </c>
      <c r="M147" s="6" t="str">
        <f t="shared" si="22"/>
        <v/>
      </c>
    </row>
    <row r="148" spans="2:14" hidden="1" x14ac:dyDescent="0.25">
      <c r="B148" s="1">
        <f t="shared" si="17"/>
        <v>138</v>
      </c>
      <c r="C148" s="6" t="str">
        <f t="shared" si="18"/>
        <v/>
      </c>
      <c r="D148" s="4" t="str">
        <f t="shared" si="19"/>
        <v/>
      </c>
      <c r="E148" s="4" t="str">
        <f t="shared" si="20"/>
        <v/>
      </c>
      <c r="F148" s="4" t="str">
        <f t="shared" si="21"/>
        <v/>
      </c>
      <c r="H148" s="4">
        <f t="shared" si="16"/>
        <v>0</v>
      </c>
      <c r="I148" s="4">
        <v>0</v>
      </c>
      <c r="K148" s="12">
        <v>0</v>
      </c>
      <c r="M148" s="6" t="str">
        <f t="shared" si="22"/>
        <v/>
      </c>
    </row>
    <row r="149" spans="2:14" hidden="1" x14ac:dyDescent="0.25">
      <c r="B149" s="1">
        <f t="shared" si="17"/>
        <v>139</v>
      </c>
      <c r="C149" s="6" t="str">
        <f t="shared" si="18"/>
        <v/>
      </c>
      <c r="D149" s="4" t="str">
        <f t="shared" si="19"/>
        <v/>
      </c>
      <c r="E149" s="4" t="str">
        <f t="shared" si="20"/>
        <v/>
      </c>
      <c r="F149" s="4" t="str">
        <f t="shared" si="21"/>
        <v/>
      </c>
      <c r="H149" s="4">
        <f t="shared" si="16"/>
        <v>0</v>
      </c>
      <c r="I149" s="4">
        <v>0</v>
      </c>
      <c r="K149" s="12">
        <v>0</v>
      </c>
      <c r="M149" s="6" t="str">
        <f t="shared" si="22"/>
        <v/>
      </c>
    </row>
    <row r="150" spans="2:14" hidden="1" x14ac:dyDescent="0.25">
      <c r="B150" s="1">
        <f t="shared" si="17"/>
        <v>140</v>
      </c>
      <c r="C150" s="6" t="str">
        <f t="shared" si="18"/>
        <v/>
      </c>
      <c r="D150" s="4" t="str">
        <f t="shared" si="19"/>
        <v/>
      </c>
      <c r="E150" s="4" t="str">
        <f t="shared" si="20"/>
        <v/>
      </c>
      <c r="F150" s="4" t="str">
        <f t="shared" si="21"/>
        <v/>
      </c>
      <c r="H150" s="4">
        <f t="shared" si="16"/>
        <v>0</v>
      </c>
      <c r="I150" s="4">
        <v>0</v>
      </c>
      <c r="K150" s="12">
        <v>0</v>
      </c>
      <c r="M150" s="6" t="str">
        <f t="shared" si="22"/>
        <v/>
      </c>
    </row>
    <row r="151" spans="2:14" hidden="1" x14ac:dyDescent="0.25">
      <c r="B151" s="1">
        <f t="shared" si="17"/>
        <v>141</v>
      </c>
      <c r="C151" s="6" t="str">
        <f t="shared" si="18"/>
        <v/>
      </c>
      <c r="D151" s="4" t="str">
        <f t="shared" si="19"/>
        <v/>
      </c>
      <c r="E151" s="4" t="str">
        <f t="shared" si="20"/>
        <v/>
      </c>
      <c r="F151" s="4" t="str">
        <f t="shared" si="21"/>
        <v/>
      </c>
      <c r="H151" s="4">
        <f t="shared" si="16"/>
        <v>0</v>
      </c>
      <c r="I151" s="4">
        <v>0</v>
      </c>
      <c r="K151" s="12">
        <v>0</v>
      </c>
      <c r="M151" s="6" t="str">
        <f t="shared" si="22"/>
        <v/>
      </c>
    </row>
    <row r="152" spans="2:14" hidden="1" x14ac:dyDescent="0.25">
      <c r="B152" s="1">
        <f t="shared" si="17"/>
        <v>142</v>
      </c>
      <c r="C152" s="6" t="str">
        <f t="shared" si="18"/>
        <v/>
      </c>
      <c r="D152" s="4" t="str">
        <f t="shared" si="19"/>
        <v/>
      </c>
      <c r="E152" s="4" t="str">
        <f t="shared" si="20"/>
        <v/>
      </c>
      <c r="F152" s="4" t="str">
        <f t="shared" si="21"/>
        <v/>
      </c>
      <c r="H152" s="4">
        <f t="shared" si="16"/>
        <v>0</v>
      </c>
      <c r="I152" s="4">
        <v>0</v>
      </c>
      <c r="K152" s="12">
        <v>0</v>
      </c>
      <c r="M152" s="6" t="str">
        <f t="shared" si="22"/>
        <v/>
      </c>
    </row>
    <row r="153" spans="2:14" hidden="1" x14ac:dyDescent="0.25">
      <c r="B153" s="1">
        <f t="shared" si="17"/>
        <v>143</v>
      </c>
      <c r="C153" s="6" t="str">
        <f t="shared" si="18"/>
        <v/>
      </c>
      <c r="D153" s="4" t="str">
        <f t="shared" si="19"/>
        <v/>
      </c>
      <c r="E153" s="4" t="str">
        <f t="shared" si="20"/>
        <v/>
      </c>
      <c r="F153" s="4" t="str">
        <f t="shared" si="21"/>
        <v/>
      </c>
      <c r="H153" s="4">
        <f t="shared" si="16"/>
        <v>0</v>
      </c>
      <c r="I153" s="4">
        <v>0</v>
      </c>
      <c r="K153" s="12">
        <v>0</v>
      </c>
      <c r="M153" s="6" t="str">
        <f t="shared" si="22"/>
        <v/>
      </c>
    </row>
    <row r="154" spans="2:14" ht="15.75" hidden="1" thickBot="1" x14ac:dyDescent="0.3">
      <c r="B154" s="13">
        <f t="shared" si="17"/>
        <v>144</v>
      </c>
      <c r="C154" s="14" t="str">
        <f t="shared" si="18"/>
        <v/>
      </c>
      <c r="D154" s="15" t="str">
        <f t="shared" si="19"/>
        <v/>
      </c>
      <c r="E154" s="15" t="str">
        <f t="shared" si="20"/>
        <v/>
      </c>
      <c r="F154" s="15" t="str">
        <f t="shared" si="21"/>
        <v/>
      </c>
      <c r="G154" s="13"/>
      <c r="H154" s="15">
        <f t="shared" si="16"/>
        <v>0</v>
      </c>
      <c r="I154" s="15">
        <v>0</v>
      </c>
      <c r="J154" s="13"/>
      <c r="K154" s="16">
        <v>0</v>
      </c>
      <c r="L154" s="13"/>
      <c r="M154" s="6" t="str">
        <f t="shared" si="22"/>
        <v/>
      </c>
      <c r="N154" s="13"/>
    </row>
    <row r="155" spans="2:14" ht="15.75" hidden="1" thickTop="1" x14ac:dyDescent="0.25">
      <c r="D155" s="6">
        <f>+SUM(D10:D154)</f>
        <v>8321196.4894530084</v>
      </c>
      <c r="E155" s="6">
        <f>+SUM(E10:E154)</f>
        <v>10000000</v>
      </c>
      <c r="H155" s="6">
        <f>+SUM(H10:H154)</f>
        <v>300000</v>
      </c>
      <c r="I155" s="6">
        <f>+SUM(I10:I154)</f>
        <v>130000</v>
      </c>
      <c r="K155" s="6">
        <f>SUM(K10:K154)</f>
        <v>1400000.0000000002</v>
      </c>
    </row>
    <row r="156" spans="2:14" hidden="1" x14ac:dyDescent="0.25">
      <c r="E156" s="6">
        <f>+E155-C3</f>
        <v>0</v>
      </c>
    </row>
  </sheetData>
  <sheetProtection algorithmName="SHA-512" hashValue="sL6qFof1yoqWCzy+RvLnALv1lSrMa/eSlMxdzSxVpieS2QTjINHDkHp3ZQGXhBNue/155Hvd+rBus+/V/3ocJw==" saltValue="RIk3nGEuf+CwPLxH14NOg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4792-2D24-478E-ACA3-6009A9489C7F}">
  <dimension ref="B1:I28"/>
  <sheetViews>
    <sheetView showGridLines="0" showRowColHeaders="0" workbookViewId="0">
      <selection activeCell="A2" sqref="A2:XFD1048576"/>
    </sheetView>
  </sheetViews>
  <sheetFormatPr baseColWidth="10" defaultColWidth="0" defaultRowHeight="15" zeroHeight="1" x14ac:dyDescent="0.25"/>
  <cols>
    <col min="1" max="1" width="2.85546875" customWidth="1"/>
    <col min="2" max="2" width="26.140625" hidden="1"/>
    <col min="3" max="6" width="12.85546875" hidden="1"/>
    <col min="7" max="8" width="11.42578125" hidden="1"/>
    <col min="9" max="9" width="23.85546875" hidden="1"/>
    <col min="10" max="16384" width="11.42578125" hidden="1"/>
  </cols>
  <sheetData>
    <row r="1" spans="2:9" x14ac:dyDescent="0.25">
      <c r="B1" t="s">
        <v>19</v>
      </c>
      <c r="C1" t="str">
        <f>+'Simulador VTU Libre Inversión'!D6</f>
        <v>SI</v>
      </c>
      <c r="D1" s="36">
        <f>+IF(C1="SI",1,IF(C1="NO",2,""))</f>
        <v>1</v>
      </c>
      <c r="F1" s="37" t="s">
        <v>41</v>
      </c>
      <c r="G1" s="38">
        <f>+VALUE(D3&amp;D1)</f>
        <v>11</v>
      </c>
      <c r="I1" s="66" t="s">
        <v>58</v>
      </c>
    </row>
    <row r="2" spans="2:9" ht="15.75" hidden="1" thickBot="1" x14ac:dyDescent="0.3">
      <c r="B2" t="s">
        <v>24</v>
      </c>
      <c r="C2" t="str">
        <f>+'Simulador VTU Libre Inversión'!D7</f>
        <v>BAJO</v>
      </c>
      <c r="D2" s="26"/>
    </row>
    <row r="3" spans="2:9" hidden="1" x14ac:dyDescent="0.25">
      <c r="B3" t="s">
        <v>21</v>
      </c>
      <c r="C3" t="str">
        <f>+'Simulador VTU Libre Inversión'!D8</f>
        <v>SI</v>
      </c>
      <c r="D3" s="36">
        <f>+IF(C3="SI",1,IF(C3="NO",2,""))</f>
        <v>1</v>
      </c>
      <c r="F3" s="39" t="s">
        <v>42</v>
      </c>
      <c r="G3" s="40">
        <f>+VLOOKUP(C2,B10:G27,6,FALSE)</f>
        <v>2.2499999999999999E-2</v>
      </c>
    </row>
    <row r="4" spans="2:9" ht="15.75" hidden="1" thickBot="1" x14ac:dyDescent="0.3">
      <c r="B4" t="s">
        <v>36</v>
      </c>
      <c r="C4" t="str">
        <f>+'Simulador VTU Libre Inversión'!D9</f>
        <v>Libre Inversión</v>
      </c>
      <c r="F4" s="41" t="s">
        <v>23</v>
      </c>
      <c r="G4" s="42">
        <f>+(1+G3)^12-1</f>
        <v>0.30604998988756726</v>
      </c>
    </row>
    <row r="8" spans="2:9" hidden="1" x14ac:dyDescent="0.25">
      <c r="C8" s="35">
        <v>11</v>
      </c>
      <c r="D8" s="35">
        <v>12</v>
      </c>
      <c r="E8" s="35">
        <v>21</v>
      </c>
      <c r="F8" s="35">
        <v>22</v>
      </c>
    </row>
    <row r="9" spans="2:9" hidden="1" x14ac:dyDescent="0.25">
      <c r="B9" s="26" t="s">
        <v>40</v>
      </c>
      <c r="C9" s="49" t="s">
        <v>37</v>
      </c>
      <c r="D9" s="49"/>
      <c r="E9" s="49" t="s">
        <v>38</v>
      </c>
      <c r="F9" s="49"/>
    </row>
    <row r="10" spans="2:9" hidden="1" x14ac:dyDescent="0.25">
      <c r="B10" s="25" t="s">
        <v>28</v>
      </c>
      <c r="C10" s="33" t="s">
        <v>25</v>
      </c>
      <c r="D10" s="33" t="s">
        <v>39</v>
      </c>
      <c r="E10" s="33" t="s">
        <v>25</v>
      </c>
      <c r="F10" s="33" t="s">
        <v>39</v>
      </c>
      <c r="G10" s="34">
        <f>+HLOOKUP($G$1,B8:F13,MATCH($C$4,B8:B13,0),FALSE)</f>
        <v>2.2499999999999999E-2</v>
      </c>
    </row>
    <row r="11" spans="2:9" hidden="1" x14ac:dyDescent="0.25">
      <c r="B11" s="27" t="s">
        <v>32</v>
      </c>
      <c r="C11" s="28">
        <v>2.2499999999999999E-2</v>
      </c>
      <c r="D11" s="28">
        <v>2.2800000000000001E-2</v>
      </c>
      <c r="E11" s="28">
        <v>2.2800000000000001E-2</v>
      </c>
      <c r="F11" s="28">
        <v>2.3099999999999999E-2</v>
      </c>
    </row>
    <row r="12" spans="2:9" hidden="1" x14ac:dyDescent="0.25">
      <c r="B12" s="29" t="s">
        <v>33</v>
      </c>
      <c r="C12" s="30">
        <v>2.2499999999999999E-2</v>
      </c>
      <c r="D12" s="30">
        <v>2.2800000000000001E-2</v>
      </c>
      <c r="E12" s="30">
        <v>2.2800000000000001E-2</v>
      </c>
      <c r="F12" s="30">
        <v>2.3099999999999999E-2</v>
      </c>
    </row>
    <row r="13" spans="2:9" ht="15.75" hidden="1" thickBot="1" x14ac:dyDescent="0.3">
      <c r="B13" s="31" t="s">
        <v>34</v>
      </c>
      <c r="C13" s="32">
        <v>2.2499999999999999E-2</v>
      </c>
      <c r="D13" s="32">
        <v>2.2800000000000001E-2</v>
      </c>
      <c r="E13" s="32">
        <v>2.2800000000000001E-2</v>
      </c>
      <c r="F13" s="32">
        <v>2.3099999999999999E-2</v>
      </c>
    </row>
    <row r="14" spans="2:9" ht="15.75" hidden="1" thickTop="1" x14ac:dyDescent="0.25">
      <c r="C14" s="23"/>
      <c r="D14" s="23"/>
      <c r="E14" s="23"/>
      <c r="F14" s="23"/>
    </row>
    <row r="15" spans="2:9" hidden="1" x14ac:dyDescent="0.25">
      <c r="C15" s="35">
        <v>11</v>
      </c>
      <c r="D15" s="35">
        <v>12</v>
      </c>
      <c r="E15" s="35">
        <v>21</v>
      </c>
      <c r="F15" s="35">
        <v>22</v>
      </c>
    </row>
    <row r="16" spans="2:9" hidden="1" x14ac:dyDescent="0.25">
      <c r="C16" s="49" t="s">
        <v>37</v>
      </c>
      <c r="D16" s="49"/>
      <c r="E16" s="49" t="s">
        <v>38</v>
      </c>
      <c r="F16" s="49"/>
    </row>
    <row r="17" spans="2:7" hidden="1" x14ac:dyDescent="0.25">
      <c r="B17" s="25" t="s">
        <v>29</v>
      </c>
      <c r="C17" s="33" t="s">
        <v>25</v>
      </c>
      <c r="D17" s="33" t="s">
        <v>39</v>
      </c>
      <c r="E17" s="33" t="s">
        <v>25</v>
      </c>
      <c r="F17" s="33" t="s">
        <v>39</v>
      </c>
      <c r="G17" s="34">
        <f>+HLOOKUP($G$1,B15:F20,MATCH($C$4,B15:B20,0),FALSE)</f>
        <v>2.2499999999999999E-2</v>
      </c>
    </row>
    <row r="18" spans="2:7" hidden="1" x14ac:dyDescent="0.25">
      <c r="B18" s="27" t="s">
        <v>32</v>
      </c>
      <c r="C18" s="28">
        <v>2.2499999999999999E-2</v>
      </c>
      <c r="D18" s="28">
        <v>2.2800000000000001E-2</v>
      </c>
      <c r="E18" s="28">
        <v>2.2800000000000001E-2</v>
      </c>
      <c r="F18" s="28">
        <v>2.3099999999999999E-2</v>
      </c>
    </row>
    <row r="19" spans="2:7" hidden="1" x14ac:dyDescent="0.25">
      <c r="B19" s="29" t="s">
        <v>33</v>
      </c>
      <c r="C19" s="30">
        <v>2.2499999999999999E-2</v>
      </c>
      <c r="D19" s="30">
        <v>2.2800000000000001E-2</v>
      </c>
      <c r="E19" s="30">
        <v>2.2800000000000001E-2</v>
      </c>
      <c r="F19" s="30">
        <v>2.3099999999999999E-2</v>
      </c>
    </row>
    <row r="20" spans="2:7" ht="15.75" hidden="1" thickBot="1" x14ac:dyDescent="0.3">
      <c r="B20" s="31" t="s">
        <v>34</v>
      </c>
      <c r="C20" s="32">
        <v>2.2499999999999999E-2</v>
      </c>
      <c r="D20" s="32">
        <v>2.2800000000000001E-2</v>
      </c>
      <c r="E20" s="32">
        <v>2.2800000000000001E-2</v>
      </c>
      <c r="F20" s="32">
        <v>2.3099999999999999E-2</v>
      </c>
    </row>
    <row r="21" spans="2:7" ht="15.75" hidden="1" thickTop="1" x14ac:dyDescent="0.25">
      <c r="C21" s="23"/>
      <c r="D21" s="23"/>
      <c r="E21" s="23"/>
      <c r="F21" s="23"/>
    </row>
    <row r="22" spans="2:7" hidden="1" x14ac:dyDescent="0.25">
      <c r="C22" s="35">
        <v>11</v>
      </c>
      <c r="D22" s="35">
        <v>12</v>
      </c>
      <c r="E22" s="35">
        <v>21</v>
      </c>
      <c r="F22" s="35">
        <v>22</v>
      </c>
    </row>
    <row r="23" spans="2:7" hidden="1" x14ac:dyDescent="0.25">
      <c r="C23" s="49" t="s">
        <v>37</v>
      </c>
      <c r="D23" s="49"/>
      <c r="E23" s="49" t="s">
        <v>38</v>
      </c>
      <c r="F23" s="49"/>
    </row>
    <row r="24" spans="2:7" hidden="1" x14ac:dyDescent="0.25">
      <c r="B24" s="25" t="s">
        <v>30</v>
      </c>
      <c r="C24" s="33" t="s">
        <v>25</v>
      </c>
      <c r="D24" s="33" t="s">
        <v>39</v>
      </c>
      <c r="E24" s="33" t="s">
        <v>25</v>
      </c>
      <c r="F24" s="33" t="s">
        <v>39</v>
      </c>
      <c r="G24" s="34">
        <f>+HLOOKUP($G$1,B22:F27,MATCH($C$4,B22:B27,0),FALSE)</f>
        <v>2.35E-2</v>
      </c>
    </row>
    <row r="25" spans="2:7" hidden="1" x14ac:dyDescent="0.25">
      <c r="B25" s="27" t="s">
        <v>32</v>
      </c>
      <c r="C25" s="28">
        <v>2.35E-2</v>
      </c>
      <c r="D25" s="28">
        <v>2.3800000000000002E-2</v>
      </c>
      <c r="E25" s="28">
        <v>2.3800000000000002E-2</v>
      </c>
      <c r="F25" s="28">
        <v>2.41E-2</v>
      </c>
    </row>
    <row r="26" spans="2:7" hidden="1" x14ac:dyDescent="0.25">
      <c r="B26" s="29" t="s">
        <v>33</v>
      </c>
      <c r="C26" s="30">
        <v>2.35E-2</v>
      </c>
      <c r="D26" s="30">
        <v>2.3800000000000002E-2</v>
      </c>
      <c r="E26" s="30">
        <v>2.3800000000000002E-2</v>
      </c>
      <c r="F26" s="30">
        <v>2.41E-2</v>
      </c>
    </row>
    <row r="27" spans="2:7" ht="15.75" hidden="1" thickBot="1" x14ac:dyDescent="0.3">
      <c r="B27" s="31" t="s">
        <v>34</v>
      </c>
      <c r="C27" s="32">
        <v>2.35E-2</v>
      </c>
      <c r="D27" s="32">
        <v>2.3800000000000002E-2</v>
      </c>
      <c r="E27" s="32">
        <v>2.3800000000000002E-2</v>
      </c>
      <c r="F27" s="32">
        <v>2.41E-2</v>
      </c>
    </row>
    <row r="28" spans="2:7" ht="15.75" hidden="1" thickTop="1" x14ac:dyDescent="0.25"/>
  </sheetData>
  <sheetProtection algorithmName="SHA-512" hashValue="WWvs18T3KA/TEAMKxRA6eVuBpnNlM2Ir8Tfc8g9mR2tJWtoMRHZNjqtYZ6xtEWx658GGKa/2Z5IU+wnB/4joUQ==" saltValue="Mh5gilZK+M04RXcYY9vDew==" spinCount="100000" sheet="1" objects="1" scenarios="1"/>
  <mergeCells count="6">
    <mergeCell ref="C9:D9"/>
    <mergeCell ref="E9:F9"/>
    <mergeCell ref="C16:D16"/>
    <mergeCell ref="E16:F16"/>
    <mergeCell ref="C23:D23"/>
    <mergeCell ref="E23:F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5FAD0-46D2-4F34-9C4C-47DDBB036634}">
  <dimension ref="G1:H4"/>
  <sheetViews>
    <sheetView showRowColHeaders="0" workbookViewId="0">
      <selection sqref="A1:A1048576"/>
    </sheetView>
  </sheetViews>
  <sheetFormatPr baseColWidth="10" defaultColWidth="0" defaultRowHeight="15" zeroHeight="1" x14ac:dyDescent="0.25"/>
  <cols>
    <col min="1" max="1" width="2.85546875" customWidth="1"/>
    <col min="2" max="6" width="11.42578125" hidden="1"/>
    <col min="9" max="16384" width="11.42578125" hidden="1"/>
  </cols>
  <sheetData>
    <row r="1" spans="7:8" x14ac:dyDescent="0.25"/>
    <row r="2" spans="7:8" hidden="1" x14ac:dyDescent="0.25">
      <c r="G2" s="48" t="s">
        <v>45</v>
      </c>
      <c r="H2" s="48"/>
    </row>
    <row r="3" spans="7:8" hidden="1" x14ac:dyDescent="0.25">
      <c r="G3" t="s">
        <v>43</v>
      </c>
      <c r="H3" s="43">
        <v>0.14000000000000001</v>
      </c>
    </row>
    <row r="4" spans="7:8" hidden="1" x14ac:dyDescent="0.25">
      <c r="G4" t="s">
        <v>44</v>
      </c>
      <c r="H4" s="43">
        <v>0.14299999999999999</v>
      </c>
    </row>
  </sheetData>
  <sheetProtection algorithmName="SHA-512" hashValue="hXHCsiVG1U/ov78J/+uQsNNtpXIvfaOk5EKY9rmWq8zgVvAI/3ex0FBKTOcsC8VtpPkm1pUfG1VEKfetdMn9wA==" saltValue="AjH4UbVzeJVBsyLQ1nlFlw==" spinCount="100000" sheet="1" objects="1" scenarios="1"/>
  <mergeCells count="1">
    <mergeCell ref="G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A90D53953B5C4C867053A344AA813B" ma:contentTypeVersion="16" ma:contentTypeDescription="Crear nuevo documento." ma:contentTypeScope="" ma:versionID="34bec763774bab4295fbda947ac701d6">
  <xsd:schema xmlns:xsd="http://www.w3.org/2001/XMLSchema" xmlns:xs="http://www.w3.org/2001/XMLSchema" xmlns:p="http://schemas.microsoft.com/office/2006/metadata/properties" xmlns:ns1="http://schemas.microsoft.com/sharepoint/v3" xmlns:ns2="9e501254-8028-4698-b7b1-4e988ad9349f" xmlns:ns3="e37db9a8-d86f-43ce-b728-229b23d62759" targetNamespace="http://schemas.microsoft.com/office/2006/metadata/properties" ma:root="true" ma:fieldsID="54d9e52ff3ebceb829acc149a809fb7b" ns1:_="" ns2:_="" ns3:_="">
    <xsd:import namespace="http://schemas.microsoft.com/sharepoint/v3"/>
    <xsd:import namespace="9e501254-8028-4698-b7b1-4e988ad9349f"/>
    <xsd:import namespace="e37db9a8-d86f-43ce-b728-229b23d62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01254-8028-4698-b7b1-4e988ad934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4ba49b4-ac14-4ee2-9541-ce860dff7839}" ma:internalName="TaxCatchAll" ma:showField="CatchAllData" ma:web="9e501254-8028-4698-b7b1-4e988ad93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db9a8-d86f-43ce-b728-229b23d62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a765906-c402-4b53-b69e-409c4bc72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7db9a8-d86f-43ce-b728-229b23d62759">
      <Terms xmlns="http://schemas.microsoft.com/office/infopath/2007/PartnerControls"/>
    </lcf76f155ced4ddcb4097134ff3c332f>
    <TaxCatchAll xmlns="9e501254-8028-4698-b7b1-4e988ad9349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1AB51-C001-477F-920F-2625E5268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501254-8028-4698-b7b1-4e988ad9349f"/>
    <ds:schemaRef ds:uri="e37db9a8-d86f-43ce-b728-229b23d62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EDB8CC-2447-4EBE-AFFC-B9F27BB0E427}">
  <ds:schemaRefs>
    <ds:schemaRef ds:uri="http://schemas.microsoft.com/office/2006/metadata/properties"/>
    <ds:schemaRef ds:uri="http://schemas.microsoft.com/office/infopath/2007/PartnerControls"/>
    <ds:schemaRef ds:uri="e37db9a8-d86f-43ce-b728-229b23d62759"/>
    <ds:schemaRef ds:uri="9e501254-8028-4698-b7b1-4e988ad9349f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25A097A-C2FF-4C8D-907B-A586E23AEF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Simulador VTU Libre Inversión</vt:lpstr>
      <vt:lpstr>Listas</vt:lpstr>
      <vt:lpstr>Flujo</vt:lpstr>
      <vt:lpstr>Tasas</vt:lpstr>
      <vt:lpstr>AVAL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Londoño Bernal</dc:creator>
  <cp:lastModifiedBy>Alejandro Londoño Bernal</cp:lastModifiedBy>
  <dcterms:created xsi:type="dcterms:W3CDTF">2024-04-05T14:19:23Z</dcterms:created>
  <dcterms:modified xsi:type="dcterms:W3CDTF">2024-04-22T22:10:46Z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0x010100E9A90D53953B5C4C867053A344AA813B</vt:lpwstr>
  </property>
</Properties>
</file>